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135" windowWidth="19440" windowHeight="9795"/>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L191" i="1"/>
  <c r="M191"/>
  <c r="K191"/>
  <c r="L190" l="1"/>
  <c r="M190"/>
  <c r="L179"/>
  <c r="L178" s="1"/>
  <c r="M179"/>
  <c r="M178" s="1"/>
  <c r="L150"/>
  <c r="L149" s="1"/>
  <c r="M150"/>
  <c r="M149" s="1"/>
  <c r="L129"/>
  <c r="L128" s="1"/>
  <c r="M129"/>
  <c r="M128" s="1"/>
  <c r="L119"/>
  <c r="M119"/>
  <c r="L118"/>
  <c r="M118"/>
  <c r="L116"/>
  <c r="M116"/>
  <c r="L114"/>
  <c r="M114"/>
  <c r="L113"/>
  <c r="M113"/>
  <c r="L71"/>
  <c r="M71"/>
  <c r="L84"/>
  <c r="M84"/>
  <c r="K84"/>
  <c r="K69"/>
  <c r="K68" s="1"/>
  <c r="L83"/>
  <c r="K80"/>
  <c r="L80"/>
  <c r="L182"/>
  <c r="L175"/>
  <c r="L171"/>
  <c r="L122"/>
  <c r="M220"/>
  <c r="M219" s="1"/>
  <c r="M212"/>
  <c r="M211"/>
  <c r="M210" s="1"/>
  <c r="M206"/>
  <c r="M205"/>
  <c r="M188"/>
  <c r="M186"/>
  <c r="M184"/>
  <c r="M182"/>
  <c r="M175"/>
  <c r="M173"/>
  <c r="M171"/>
  <c r="M126"/>
  <c r="M124"/>
  <c r="M122"/>
  <c r="N15"/>
  <c r="N17"/>
  <c r="N18"/>
  <c r="N19"/>
  <c r="N20"/>
  <c r="N21"/>
  <c r="N26"/>
  <c r="N28"/>
  <c r="N30"/>
  <c r="N32"/>
  <c r="N36"/>
  <c r="N38"/>
  <c r="N41"/>
  <c r="N43"/>
  <c r="N46"/>
  <c r="N50"/>
  <c r="N52"/>
  <c r="N54"/>
  <c r="N56"/>
  <c r="N57"/>
  <c r="N58"/>
  <c r="N61"/>
  <c r="N62"/>
  <c r="N66"/>
  <c r="N67"/>
  <c r="N70"/>
  <c r="N72"/>
  <c r="N73"/>
  <c r="N74"/>
  <c r="N76"/>
  <c r="N79"/>
  <c r="N81"/>
  <c r="N82"/>
  <c r="N85"/>
  <c r="N103"/>
  <c r="N105"/>
  <c r="N106"/>
  <c r="N107"/>
  <c r="N110"/>
  <c r="N115"/>
  <c r="N117"/>
  <c r="N120"/>
  <c r="N123"/>
  <c r="N125"/>
  <c r="N127"/>
  <c r="N130"/>
  <c r="N131"/>
  <c r="N132"/>
  <c r="N133"/>
  <c r="N134"/>
  <c r="N135"/>
  <c r="N136"/>
  <c r="N137"/>
  <c r="N138"/>
  <c r="N139"/>
  <c r="N140"/>
  <c r="N141"/>
  <c r="N142"/>
  <c r="N143"/>
  <c r="N144"/>
  <c r="N145"/>
  <c r="N146"/>
  <c r="N147"/>
  <c r="N151"/>
  <c r="N152"/>
  <c r="N153"/>
  <c r="N154"/>
  <c r="N155"/>
  <c r="N156"/>
  <c r="N157"/>
  <c r="N158"/>
  <c r="N159"/>
  <c r="N160"/>
  <c r="N161"/>
  <c r="N162"/>
  <c r="N163"/>
  <c r="N164"/>
  <c r="N165"/>
  <c r="N166"/>
  <c r="N167"/>
  <c r="N168"/>
  <c r="N169"/>
  <c r="N170"/>
  <c r="N171"/>
  <c r="N172"/>
  <c r="N174"/>
  <c r="N175"/>
  <c r="N176"/>
  <c r="N180"/>
  <c r="N181"/>
  <c r="N183"/>
  <c r="N185"/>
  <c r="N187"/>
  <c r="N189"/>
  <c r="N192"/>
  <c r="N193"/>
  <c r="N194"/>
  <c r="N195"/>
  <c r="N196"/>
  <c r="N197"/>
  <c r="N198"/>
  <c r="N199"/>
  <c r="N200"/>
  <c r="N201"/>
  <c r="N202"/>
  <c r="N203"/>
  <c r="N204"/>
  <c r="N207"/>
  <c r="N208"/>
  <c r="N213"/>
  <c r="N214"/>
  <c r="N215"/>
  <c r="N216"/>
  <c r="N217"/>
  <c r="N218"/>
  <c r="N221"/>
  <c r="N222"/>
  <c r="N223"/>
  <c r="N224"/>
  <c r="N150" l="1"/>
  <c r="M121"/>
  <c r="M177"/>
  <c r="M148"/>
  <c r="N182"/>
  <c r="N122"/>
  <c r="M209"/>
  <c r="M112" l="1"/>
  <c r="M111" s="1"/>
  <c r="L220"/>
  <c r="L206"/>
  <c r="K206"/>
  <c r="K205" s="1"/>
  <c r="L219" l="1"/>
  <c r="N219" s="1"/>
  <c r="N220"/>
  <c r="L205"/>
  <c r="N205" s="1"/>
  <c r="N206"/>
  <c r="K220"/>
  <c r="K219" s="1"/>
  <c r="K215"/>
  <c r="L212"/>
  <c r="N212" s="1"/>
  <c r="K212"/>
  <c r="K211" s="1"/>
  <c r="L211"/>
  <c r="K210"/>
  <c r="K209" s="1"/>
  <c r="K190"/>
  <c r="L188"/>
  <c r="N188" s="1"/>
  <c r="K188"/>
  <c r="L186"/>
  <c r="N186" s="1"/>
  <c r="K186"/>
  <c r="L184"/>
  <c r="K184"/>
  <c r="K182"/>
  <c r="N179"/>
  <c r="K179"/>
  <c r="N178"/>
  <c r="K178"/>
  <c r="K177"/>
  <c r="K175"/>
  <c r="L173"/>
  <c r="N173" s="1"/>
  <c r="K173"/>
  <c r="K171"/>
  <c r="K150"/>
  <c r="K149" s="1"/>
  <c r="K148" s="1"/>
  <c r="N149"/>
  <c r="K129"/>
  <c r="K128" s="1"/>
  <c r="L126"/>
  <c r="K126"/>
  <c r="L124"/>
  <c r="N124" s="1"/>
  <c r="K124"/>
  <c r="K122"/>
  <c r="K119"/>
  <c r="K118" s="1"/>
  <c r="N116"/>
  <c r="K116"/>
  <c r="N114"/>
  <c r="K114"/>
  <c r="M109"/>
  <c r="M108" s="1"/>
  <c r="L109"/>
  <c r="L108" s="1"/>
  <c r="K109"/>
  <c r="K108" s="1"/>
  <c r="K83"/>
  <c r="M83"/>
  <c r="M80"/>
  <c r="N80" s="1"/>
  <c r="M78"/>
  <c r="M77" s="1"/>
  <c r="L78"/>
  <c r="L77" s="1"/>
  <c r="L75" s="1"/>
  <c r="K78"/>
  <c r="K77" s="1"/>
  <c r="K75" s="1"/>
  <c r="K71"/>
  <c r="M69"/>
  <c r="L69"/>
  <c r="N69" s="1"/>
  <c r="M68"/>
  <c r="L68"/>
  <c r="N68" s="1"/>
  <c r="M65"/>
  <c r="M64" s="1"/>
  <c r="M63" s="1"/>
  <c r="L65"/>
  <c r="K65"/>
  <c r="K64" s="1"/>
  <c r="K63" s="1"/>
  <c r="M60"/>
  <c r="M59" s="1"/>
  <c r="L60"/>
  <c r="K60"/>
  <c r="K59" s="1"/>
  <c r="M55"/>
  <c r="L55"/>
  <c r="K55"/>
  <c r="M53"/>
  <c r="L53"/>
  <c r="K53"/>
  <c r="M51"/>
  <c r="M48" s="1"/>
  <c r="L51"/>
  <c r="K51"/>
  <c r="M49"/>
  <c r="L49"/>
  <c r="L48" s="1"/>
  <c r="K49"/>
  <c r="M47"/>
  <c r="M45"/>
  <c r="M44" s="1"/>
  <c r="L45"/>
  <c r="K45"/>
  <c r="K44" s="1"/>
  <c r="M42"/>
  <c r="L42"/>
  <c r="K42"/>
  <c r="M40"/>
  <c r="L40"/>
  <c r="K40"/>
  <c r="M37"/>
  <c r="M34" s="1"/>
  <c r="L37"/>
  <c r="K37"/>
  <c r="K34" s="1"/>
  <c r="K33" s="1"/>
  <c r="M35"/>
  <c r="L35"/>
  <c r="K35"/>
  <c r="M31"/>
  <c r="L31"/>
  <c r="K31"/>
  <c r="M29"/>
  <c r="L29"/>
  <c r="K29"/>
  <c r="M27"/>
  <c r="L27"/>
  <c r="K27"/>
  <c r="M25"/>
  <c r="L25"/>
  <c r="K25"/>
  <c r="L24"/>
  <c r="M16"/>
  <c r="L16"/>
  <c r="K16"/>
  <c r="K12" s="1"/>
  <c r="M14"/>
  <c r="L14"/>
  <c r="K14"/>
  <c r="M13"/>
  <c r="K13"/>
  <c r="A12"/>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A221" s="1"/>
  <c r="A222" s="1"/>
  <c r="A223" s="1"/>
  <c r="A224" s="1"/>
  <c r="M12" l="1"/>
  <c r="K24"/>
  <c r="K23" s="1"/>
  <c r="K22" s="1"/>
  <c r="N27"/>
  <c r="K48"/>
  <c r="M75"/>
  <c r="K113"/>
  <c r="N35"/>
  <c r="L34"/>
  <c r="L33" s="1"/>
  <c r="N184"/>
  <c r="L177"/>
  <c r="N126"/>
  <c r="L121"/>
  <c r="M33"/>
  <c r="N75"/>
  <c r="N53"/>
  <c r="N49"/>
  <c r="N40"/>
  <c r="M24"/>
  <c r="M23" s="1"/>
  <c r="M22" s="1"/>
  <c r="N31"/>
  <c r="N83"/>
  <c r="N118"/>
  <c r="N119"/>
  <c r="N24"/>
  <c r="N16"/>
  <c r="N25"/>
  <c r="N29"/>
  <c r="N37"/>
  <c r="N42"/>
  <c r="N45"/>
  <c r="N51"/>
  <c r="N55"/>
  <c r="N65"/>
  <c r="N78"/>
  <c r="N84"/>
  <c r="N109"/>
  <c r="L210"/>
  <c r="N211"/>
  <c r="N71"/>
  <c r="N77"/>
  <c r="N108"/>
  <c r="L64"/>
  <c r="L63" s="1"/>
  <c r="L59"/>
  <c r="N59" s="1"/>
  <c r="N60"/>
  <c r="L44"/>
  <c r="N44" s="1"/>
  <c r="L23"/>
  <c r="L13"/>
  <c r="N14"/>
  <c r="N190"/>
  <c r="N191"/>
  <c r="N129"/>
  <c r="K121"/>
  <c r="K112" s="1"/>
  <c r="K47"/>
  <c r="L148"/>
  <c r="N113"/>
  <c r="K111" l="1"/>
  <c r="N148"/>
  <c r="L112"/>
  <c r="M11"/>
  <c r="M225" s="1"/>
  <c r="L209"/>
  <c r="N209" s="1"/>
  <c r="N210"/>
  <c r="N64"/>
  <c r="N63"/>
  <c r="N48"/>
  <c r="L47"/>
  <c r="K11"/>
  <c r="N34"/>
  <c r="N23"/>
  <c r="L22"/>
  <c r="N22" s="1"/>
  <c r="L12"/>
  <c r="N13"/>
  <c r="N177"/>
  <c r="N128"/>
  <c r="N121"/>
  <c r="L111" l="1"/>
  <c r="K225"/>
  <c r="N33"/>
  <c r="L11"/>
  <c r="N11" s="1"/>
  <c r="N47"/>
  <c r="N12"/>
  <c r="N112"/>
  <c r="L225" l="1"/>
  <c r="N111"/>
  <c r="N225" l="1"/>
</calcChain>
</file>

<file path=xl/comments1.xml><?xml version="1.0" encoding="utf-8"?>
<comments xmlns="http://schemas.openxmlformats.org/spreadsheetml/2006/main">
  <authors>
    <author>Автор</author>
  </authors>
  <commentList>
    <comment ref="K127" authorId="0">
      <text>
        <r>
          <rPr>
            <b/>
            <sz val="9"/>
            <color indexed="81"/>
            <rFont val="Tahoma"/>
            <family val="2"/>
            <charset val="204"/>
          </rPr>
          <t>Автор:</t>
        </r>
        <r>
          <rPr>
            <sz val="9"/>
            <color indexed="81"/>
            <rFont val="Tahoma"/>
            <family val="2"/>
            <charset val="204"/>
          </rPr>
          <t xml:space="preserve">
4163,6+467,6 (55191, R5190)</t>
        </r>
      </text>
    </comment>
    <comment ref="K180" authorId="0">
      <text>
        <r>
          <rPr>
            <b/>
            <sz val="9"/>
            <color indexed="81"/>
            <rFont val="Tahoma"/>
            <family val="2"/>
            <charset val="204"/>
          </rPr>
          <t>Автор:</t>
        </r>
        <r>
          <rPr>
            <sz val="9"/>
            <color indexed="81"/>
            <rFont val="Tahoma"/>
            <family val="2"/>
            <charset val="204"/>
          </rPr>
          <t xml:space="preserve">
10 282,0 кр
103,933 соф с/с
7 348,1 - мбт с/с</t>
        </r>
      </text>
    </comment>
  </commentList>
</comments>
</file>

<file path=xl/sharedStrings.xml><?xml version="1.0" encoding="utf-8"?>
<sst xmlns="http://schemas.openxmlformats.org/spreadsheetml/2006/main" count="1957" uniqueCount="381">
  <si>
    <t>Приложение 2</t>
  </si>
  <si>
    <t>к  Решению Абанского районного Совета депутатов</t>
  </si>
  <si>
    <t xml:space="preserve"> </t>
  </si>
  <si>
    <t>(тыс.рублей)</t>
  </si>
  <si>
    <t>Код классификации доходов бюджета</t>
  </si>
  <si>
    <t>Наименование кода классификации доходов бюджета</t>
  </si>
  <si>
    <t>№ строки</t>
  </si>
  <si>
    <t>код главного администратора</t>
  </si>
  <si>
    <t>код группы</t>
  </si>
  <si>
    <t>код подгруппы</t>
  </si>
  <si>
    <t>код статьи</t>
  </si>
  <si>
    <t>код подстатьи</t>
  </si>
  <si>
    <t>код элемента</t>
  </si>
  <si>
    <t>код группы подвида</t>
  </si>
  <si>
    <t>код аналитической группы подвида</t>
  </si>
  <si>
    <t>1</t>
  </si>
  <si>
    <t>2</t>
  </si>
  <si>
    <t>3</t>
  </si>
  <si>
    <t>4</t>
  </si>
  <si>
    <t>5</t>
  </si>
  <si>
    <t>6</t>
  </si>
  <si>
    <t>7</t>
  </si>
  <si>
    <t>8</t>
  </si>
  <si>
    <t>000</t>
  </si>
  <si>
    <t>00</t>
  </si>
  <si>
    <t>0000</t>
  </si>
  <si>
    <t>НАЛОГОВЫЕ И НЕНАЛОГОВЫЕ ДОХОДЫ</t>
  </si>
  <si>
    <t>01</t>
  </si>
  <si>
    <t>НАЛОГИ НА ПРИБЫЛЬ, ДОХОДЫ</t>
  </si>
  <si>
    <t>182</t>
  </si>
  <si>
    <t>110</t>
  </si>
  <si>
    <t xml:space="preserve">Налог на прибыль организаций, зачисляемый в бюджеты бюджетной системы Российской Федерации по соответствующим ставкам </t>
  </si>
  <si>
    <t>010</t>
  </si>
  <si>
    <t>012</t>
  </si>
  <si>
    <t>02</t>
  </si>
  <si>
    <t>Налог на прибыль организаций ,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</si>
  <si>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</si>
  <si>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дивидентов</t>
  </si>
  <si>
    <t>020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</si>
  <si>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</si>
  <si>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030</t>
  </si>
  <si>
    <t>Налог на доходы физических лиц с доходов,  полученных физическими лицами в соответствии со статьей 228 Налогового Кодекса Российской Федерации</t>
  </si>
  <si>
    <t>040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</si>
  <si>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</si>
  <si>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130</t>
  </si>
  <si>
    <t>Налог на доходы физических лиц в отношении доходов от долевого участия в организации, полученых физическим лицом- налоговым резидентом Российской Федерации в виде дивидентов (в части суммы налога, не превышающей 650000 рублей)</t>
  </si>
  <si>
    <t>03</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</si>
  <si>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</si>
  <si>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</si>
  <si>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200</t>
  </si>
  <si>
    <t>Доходы от уплаты акцизов на этиловый спирт из пищевого сырья (дистилляты винный, виноградный, плодовый, коньячный, кальвадосный, висковой),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</si>
  <si>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</si>
  <si>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</si>
  <si>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</si>
  <si>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</si>
  <si>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</si>
  <si>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</si>
  <si>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</si>
  <si>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</si>
  <si>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</si>
  <si>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</si>
  <si>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</si>
  <si>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</si>
  <si>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</si>
  <si>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</si>
  <si>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</si>
  <si>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</si>
  <si>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05</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</si>
  <si>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</si>
  <si>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</si>
  <si>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</si>
  <si>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011</t>
  </si>
  <si>
    <t>Налог, взимаемый с налогоплательщиков, выбравших в качестве объекта налогообложения доходы, уменьшенные на величину расходов</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</si>
  <si>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</si>
  <si>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</si>
  <si>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Единый сельскохозяйственный налог </t>
  </si>
  <si>
    <t>04</t>
  </si>
  <si>
    <t>Налог, взимаемый в связи с применением патентной системы налогообложения</t>
  </si>
  <si>
    <t>Налог, взимаемый в связи с применением патентной системы налогообложения, зачисляемый в бюджеты муниципальных районов</t>
  </si>
  <si>
    <t>08</t>
  </si>
  <si>
    <t>ГОСУДАРСТВЕННАЯ ПОШЛИНА</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</si>
  <si>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</si>
  <si>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</si>
  <si>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11</t>
  </si>
  <si>
    <t>ДОХОДЫ ОТ ИСПОЛЬЗОВАНИЯ ИМУЩЕСТВА, НАХОДЯЩЕГОСЯ В ГОСУДАРСТВЕННОЙ И МУНИЦИПАЛЬНОЙ СОБСТВЕННОСТИ</t>
  </si>
  <si>
    <t>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</si>
  <si>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</si>
  <si>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</si>
  <si>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901</t>
  </si>
  <si>
    <t>013</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</si>
  <si>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</si>
  <si>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</si>
  <si>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025</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</si>
  <si>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</si>
  <si>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</si>
  <si>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035</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</si>
  <si>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</si>
  <si>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070</t>
  </si>
  <si>
    <t>Доходы от сдачи в аренду имущества, составляющего государственную (муниципальную) казну (за исключением земельных участков)</t>
  </si>
  <si>
    <t>075</t>
  </si>
  <si>
    <t>Доходы от сдачи в аренду имущества, составляющего казну муниципальных районов (за исключением земельных участков)</t>
  </si>
  <si>
    <t>410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</si>
  <si>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</si>
  <si>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313</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</si>
  <si>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</si>
  <si>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048</t>
  </si>
  <si>
    <t>12</t>
  </si>
  <si>
    <t>ПЛАТЕЖИ ПРИ ПОЛЬЗОВАНИИ ПРИРОДНЫМИ РЕСУРСАМИ</t>
  </si>
  <si>
    <t>Плата за негативное воздействие на окружающую среду</t>
  </si>
  <si>
    <t>Плата за выбросы загрязняющих веществ в атмосферный воздух стационарными объектами</t>
  </si>
  <si>
    <t>041</t>
  </si>
  <si>
    <t xml:space="preserve">Плата  за  размещение  отходов  производства </t>
  </si>
  <si>
    <t>13</t>
  </si>
  <si>
    <t>ДОХОДЫ ОТ ОКАЗАНИЯ ПЛАТНЫХ УСЛУГ И КОМПЕНСАЦИИ ЗАТРАТ ГОСУДАРСТВА</t>
  </si>
  <si>
    <t>906</t>
  </si>
  <si>
    <t xml:space="preserve">Доходы от оказания платных услуг (работ) </t>
  </si>
  <si>
    <t>990</t>
  </si>
  <si>
    <t>Прочие доходы от оказания платных услуг (работ)</t>
  </si>
  <si>
    <t>995</t>
  </si>
  <si>
    <t>Прочие доходы от оказания платных услуг (работ) получателями средств бюджетов муниципальных районов</t>
  </si>
  <si>
    <t>Доходы от компенсации затрат государства</t>
  </si>
  <si>
    <t>060</t>
  </si>
  <si>
    <t>Доходы, поступающие в порядке возмещения расходов, понесенных в связи с эксплуатацией имущества</t>
  </si>
  <si>
    <t>065</t>
  </si>
  <si>
    <t>Доходы, поступающие в порядке возмещения расходов, понесенных в связи с эксплуатацией  имущества муниципальных районов</t>
  </si>
  <si>
    <t>902</t>
  </si>
  <si>
    <t>Прочие доходы от компенсации  затрат государства</t>
  </si>
  <si>
    <t>Прочие доходы от компенсации затрат бюджетов муниципальныз районов</t>
  </si>
  <si>
    <t>14</t>
  </si>
  <si>
    <t>ДОХОДЫ ОТ ПРОДАЖИ МАТЕРИАЛЬНЫХ И НЕМАТЕРИАЛЬНЫХ АКТИВОВ</t>
  </si>
  <si>
    <t>053</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</si>
  <si>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</si>
  <si>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06</t>
  </si>
  <si>
    <t>430</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</si>
  <si>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</si>
  <si>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</si>
  <si>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</si>
  <si>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</si>
  <si>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</si>
  <si>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050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</si>
  <si>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</si>
  <si>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16</t>
  </si>
  <si>
    <t>ШТРАФЫ, САНКЦИИ, ВОЗМЕЩЕНИЕ УЩЕРБА</t>
  </si>
  <si>
    <t>140</t>
  </si>
  <si>
    <t>Административные штрафы, установленные Кодексом Российской Федерации об административных правонарушениях</t>
  </si>
  <si>
    <t>031</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</si>
  <si>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</si>
  <si>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</si>
  <si>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10</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</si>
  <si>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</si>
  <si>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</si>
  <si>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Возмещение ущерба при возникновении страховых случаев, когда выгодоприобретателями выступают получатели средств бюджета муниципального района</t>
  </si>
  <si>
    <t>918</t>
  </si>
  <si>
    <t>17</t>
  </si>
  <si>
    <t>ПРОЧИЕ НЕНАЛОГОВЫЕ ДОХОДЫ</t>
  </si>
  <si>
    <t>15</t>
  </si>
  <si>
    <t>150</t>
  </si>
  <si>
    <t>Инициативные платежи, зачисляемые в бюджеты муниципальных районов</t>
  </si>
  <si>
    <t>0002</t>
  </si>
  <si>
    <t>Инициативные платежи, зачисляемые в бюджеты муниципальных районов (поступления от физических лиц)</t>
  </si>
  <si>
    <t>БЕЗВОЗМЕЗДНЫЕ ПОСТУПЛЕНИЯ</t>
  </si>
  <si>
    <t>БЕЗВОЗМЕЗДНЫЕ ПОСТУПЛЕНИЯ ОТ ДРУГИХ БЮДЖЕТОВ БЮДЖЕТНОЙ СИСТЕМЫ РОССИЙСКОЙ ФЕДЕРАЦИИ</t>
  </si>
  <si>
    <t xml:space="preserve">Дотации бюджетам бюджетной системы Российской Федерации
</t>
  </si>
  <si>
    <t>001</t>
  </si>
  <si>
    <t>Дотации  на выравнивание бюджетной обеспеченности</t>
  </si>
  <si>
    <t xml:space="preserve">Дотации бюджетам муниципальных районов на выравнивание бюджетной обеспеченности из бюджета субъекта Российской Федерации
</t>
  </si>
  <si>
    <t>002</t>
  </si>
  <si>
    <t xml:space="preserve">Дотации бюджетам на поддержку мер по обеспечению сбалансированности бюджетов
</t>
  </si>
  <si>
    <t xml:space="preserve">Дотации бюджетам муниципальных районов на поддержку мер по обеспечению сбалансированности бюджетов
</t>
  </si>
  <si>
    <t>19</t>
  </si>
  <si>
    <t xml:space="preserve">Прочие дотации
</t>
  </si>
  <si>
    <t>999</t>
  </si>
  <si>
    <t xml:space="preserve">Прочие дотации бюджетам муниципальных районов
</t>
  </si>
  <si>
    <t>2724</t>
  </si>
  <si>
    <t xml:space="preserve">Прочие дотации бюджетам муниципальных районов (на частичную компенсцию расходов на повышение оплаты труда отдельным категориям работников бюджетной сферы Красноярского края)
</t>
  </si>
  <si>
    <t>20</t>
  </si>
  <si>
    <t xml:space="preserve">Субсидии бюджетам бюджетной системы Российской Федерации (межбюджетные субсидии)
</t>
  </si>
  <si>
    <t>25</t>
  </si>
  <si>
    <t>304</t>
  </si>
  <si>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</si>
  <si>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</si>
  <si>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497</t>
  </si>
  <si>
    <t xml:space="preserve">Субсидии бюджетам на реализацию мероприятий по обеспечению жильем молодых семей
</t>
  </si>
  <si>
    <t xml:space="preserve">Субсидии бюджетам муниципальных районов на реализацию мероприятий по обеспечению жильем молодых семей
</t>
  </si>
  <si>
    <t>519</t>
  </si>
  <si>
    <t xml:space="preserve">Субсидии бюджетам на поддержку отрасли культуры
</t>
  </si>
  <si>
    <t xml:space="preserve">Субсидии бюджетам муниципальных районов на поддержку отрасли культуры
</t>
  </si>
  <si>
    <t>29</t>
  </si>
  <si>
    <t xml:space="preserve">Прочие субсидии  </t>
  </si>
  <si>
    <t>Прочие субсидии  бюджетам муниципальных районов</t>
  </si>
  <si>
    <t>2650</t>
  </si>
  <si>
    <t>Прочие субсидиии бюджетам муниципальных районов (на выполнение требований федеральных стандартов спортивной подготовки)</t>
  </si>
  <si>
    <t>7398</t>
  </si>
  <si>
    <t>Прочие субсидиии бюджетам муниципальных районов ( направленных на обеспечение безопасного участия детей в дорожном движении)</t>
  </si>
  <si>
    <t>7413</t>
  </si>
  <si>
    <t>Прочие субсидиии бюджетам муниципальных районов (на частичное финансирование (возмещение) расходов на содержание единых дежурно-диспетчерских служб)</t>
  </si>
  <si>
    <t>7456</t>
  </si>
  <si>
    <t>Прочие субсидиии бюджетам муниципальных районов (на поддержку деятельности муниципальных молодежных центров)</t>
  </si>
  <si>
    <t>7466</t>
  </si>
  <si>
    <t>Прочие субсидиии бюджетам муниципальных районов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 )</t>
  </si>
  <si>
    <t>7470</t>
  </si>
  <si>
    <t>Прочие субсидиии бюджетам муниципальных районов (на создание условий для предоставления горячего питания обучающимся общеобразовательных организаций )</t>
  </si>
  <si>
    <t>7472</t>
  </si>
  <si>
    <t>Прочие субсидиии бюджетам муниципальных районов (на обеспечение развития и уекрепления материально-технической базы домов культуры в населенных пунктах с числом жителей до 50 тысяч человек)</t>
  </si>
  <si>
    <t>7476</t>
  </si>
  <si>
    <t>Прочие субсидиии бюджетам муниципальных районов (на приобретение специального оборудования, сырья и расходных материалов для муниципальных домов ремесел и муниципальных клубных формирований по ремеслам, а также на обеспечение их участия в региональных, федеральных, международных фестивалях (мероприятиях), выставках, ярмарках, смотрах, конкурах по художественным народным ремеслам)</t>
  </si>
  <si>
    <t>7488</t>
  </si>
  <si>
    <t>Прочие субсидии бюджетам муниципальных районов (на комплектование книжных фондов библиотек муниципальных образований Красноярского края)</t>
  </si>
  <si>
    <t>7505</t>
  </si>
  <si>
    <t>Прочие субсидии бюджетам муниципальных районов (на подготовку объектов описаний местоположения границ населенных пунктов и территоиальных он Красноярского края)</t>
  </si>
  <si>
    <t>7559</t>
  </si>
  <si>
    <t>Прочие субсидии бюджетам муниципальных районов (на проведение мероприятий по обеспечению антитеррористической защищенности объектов образования)</t>
  </si>
  <si>
    <t>7563</t>
  </si>
  <si>
    <t>Прочие субсидии бюджетам муниципальных районов (на приведение зданий и сооружений общеобразовательных организаций в соответствие с требованиями законодательства)</t>
  </si>
  <si>
    <t>7582</t>
  </si>
  <si>
    <t>Прочие субсидии бюджетам муниципальных районов (на приведение зданий и сооружений  организаций, реализующих образовательные прграммы дошкольного образования, в соответствие с требованиями законодательства)</t>
  </si>
  <si>
    <t>7583</t>
  </si>
  <si>
    <t>Прочие субсидии бюджетам муниципальных районов (на софинсирование организаций и обеспечения бесплатным питанием обучающихся с ограниченными возможностями здоровья в муниципальных образовательных органгизациях)</t>
  </si>
  <si>
    <t>7607</t>
  </si>
  <si>
    <t>Прочие субсидии бюджетам муниципальных районов (на реализацию муниципальных программ развития субъектов малого и среднего предпринимательства)</t>
  </si>
  <si>
    <t>7645</t>
  </si>
  <si>
    <t>Прочие субсидии бюджетам муниципальных районов (на создание условий для развития услуг связи в малочисленных и труднодоступных населенных пунктах края)</t>
  </si>
  <si>
    <t>7675</t>
  </si>
  <si>
    <t>Прочие субсидии бюджетам муниципальных районов (на приобретение автономных дымовых пожарных извещателей отдельным категориям граждан в целях оснащения ими жылых помещений)</t>
  </si>
  <si>
    <t>7840</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</si>
  <si>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</si>
  <si>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30</t>
  </si>
  <si>
    <t xml:space="preserve">Субвенции бюджетам бюджетной системы Российской Федерации
</t>
  </si>
  <si>
    <t>024</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</si>
  <si>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</si>
  <si>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</si>
  <si>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0289</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</si>
  <si>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</si>
  <si>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7408</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</si>
  <si>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</si>
  <si>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7409</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</si>
  <si>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</si>
  <si>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7429</t>
  </si>
  <si>
    <t>Субвенции бюджетам муниципальных районов на выполнение передаваемых полномочий субъектов Российской Федерации (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t>
  </si>
  <si>
    <t>7514</t>
  </si>
  <si>
    <t>Субвенции бюджетам муниципальных районов на выполнение передаваемых полномочий субъектов Российской Федерации ( по созданию и обеспечению деятельности административных комиссий (в соответствии с Законом края от 23 апреля 2009 года № 8-3170))</t>
  </si>
  <si>
    <t>7517</t>
  </si>
  <si>
    <t>Субвенции бюджетам муниципальных районов на выполнение передаваемых полномочий субъектов Российской Федерации ( по решению вопросов поддержки сельскохозяйственного производства (в соответствии с Законом края от 27 декабря 2005 года № 17-4397))</t>
  </si>
  <si>
    <t>7518</t>
  </si>
  <si>
    <t>Субвенции бюджетам муниципальных районов на выполнение передаваемых полномочий субъектов Российской Федерации ( по организации мероприятий при осуществлении деятельности по обращению с животными без владельцев (в соответствии с Законом края от 13 июня 2013 года № 4-1402))</t>
  </si>
  <si>
    <t>7519</t>
  </si>
  <si>
    <t>Субвенции бюджетам муниципальных районов  на выполнение передаваемых полномочий субъектов Российской Федерации ( в области архивного дела, переданных органам местного самоуправления Красноярского края (в соответствии с Законом края от 21 декабря 2010 года № 11-5564))</t>
  </si>
  <si>
    <t>7552</t>
  </si>
  <si>
    <t>Субвенции бюджетам муниципальных районов на выполнение передаваемых полномочий субъектов Российской Федерации (по организации и осуществлению деятельности по опеке и попечительству в отношении несовершеннолетних (в соответствии с Законом края от 20 декабря 2007 года № 4-1089))</t>
  </si>
  <si>
    <t>7554</t>
  </si>
  <si>
    <t>Субвенции бюджетам муниципальных районов на выполнение передаваемых полномочий субъектов Российской Федерации (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</si>
  <si>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7564</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</si>
  <si>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</si>
  <si>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7566</t>
  </si>
  <si>
    <t>Субвенции бюджетам муниципальных районов на выполнение передаваемых полномочий субъектов Российской Федерации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t>
  </si>
  <si>
    <t>7570</t>
  </si>
  <si>
    <t>Субвенции бюджетам муниципальных районов на выполнение передаваемых полномочий субъектов Российской Федерации (на обеспечение ограничения платы граждан за коммунальные услуги (в соответствии с Законом края от 1 декабря 2014 года № 7-2839))</t>
  </si>
  <si>
    <t>7577</t>
  </si>
  <si>
    <t>Субвенции бюджетам муниципальных районов на выполнение передаваемых полномочий субъектов Российской Федерации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соответствии с Законом края от 20 декабря 2012 года № 3-963))</t>
  </si>
  <si>
    <t>7587</t>
  </si>
  <si>
    <t>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t>
  </si>
  <si>
    <t>7588</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</si>
  <si>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</si>
  <si>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7601</t>
  </si>
  <si>
    <t>Субвенции бюджетам муниципальных районов  на выполнение передаваемых полномочий субъектов Российской Федерации ( по расчету и предоставлению дотаций на выравнивание бюджетной обеспеченности поселений, входящих в состав муниципального района края (в соответствии с Законом края от 29 ноября 2005 года № 16-4081))</t>
  </si>
  <si>
    <t>7604</t>
  </si>
  <si>
    <t>Субвенции бюджетам муниципальных районов на выполнение передаваемых полномочий субъектов Российской Федерации ( по созданию и обеспечению деятельности комиссий по делам несовершеннолетних и защите их прав (в соответствии с Законом края от 26 декабря 2006 года № 21-5589))</t>
  </si>
  <si>
    <t>7649</t>
  </si>
  <si>
    <t>Субвенции бюджетам муниципальных районов на выполнение передаваемых полномочий субъектов Российской Федерации ( по организации и обеспечению отдыха и оздоровления детей (в соответствии с Законом края от 19 апреля 2018 года № 5-1533))</t>
  </si>
  <si>
    <t>7846</t>
  </si>
  <si>
    <t>Субвенции бюджетам муниципальных районов на выполнение передаваемых полномочий субъектов Российской Федерации (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t>
  </si>
  <si>
    <t>029</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</si>
  <si>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</si>
  <si>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</si>
  <si>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35</t>
  </si>
  <si>
    <t>118</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</si>
  <si>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
</t>
  </si>
  <si>
    <t xml:space="preserve">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
</t>
  </si>
  <si>
    <t xml:space="preserve">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</si>
  <si>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</si>
  <si>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40</t>
  </si>
  <si>
    <t xml:space="preserve">Иные межбюджетные трансферты
</t>
  </si>
  <si>
    <t>014</t>
  </si>
  <si>
    <t xml:space="preserve">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</si>
  <si>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t>
  </si>
  <si>
    <t>0602</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</si>
  <si>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(организация в границах поселения электро-, тепло-, газо- и водоснабжения населения, водоотведения, снабжения населения топливом в пределах полномочий, в части капитального ремонта, реконструкции, находящихся в муниципальной собственности объектов коммунальной инфраструктуры, источников тепловой энергии и тепловых сетей, а также приобретение технологического оборудования, спецтехники для обеспечения функционирования систем теплоснабжения, водоснабжения за счет бюджета Поселения)
</t>
  </si>
  <si>
    <t>0605</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</si>
  <si>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(на обеспечение проживающих в поселении и нуждающихся в жилых помещениях малоимущих граждан жилыми помещениями, организацию строительства и содержание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</si>
  <si>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45</t>
  </si>
  <si>
    <t>Межбюджетные трансферы, передаваемые бюджетам нов на 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профессиональных образовательных организаций</t>
  </si>
  <si>
    <t>Межбюджетные трансферы, передаваемые бюджетам муниципальных районов на 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профессиональных образовательных организаций</t>
  </si>
  <si>
    <t>179</t>
  </si>
  <si>
    <t xml:space="preserve">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</si>
  <si>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</si>
  <si>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303</t>
  </si>
  <si>
    <t xml:space="preserve">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</si>
  <si>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 xml:space="preserve">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</si>
  <si>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 xml:space="preserve">Межбюджетные трансферты, передаваемые бюджетам на поддержку отрасли культуры
</t>
  </si>
  <si>
    <t xml:space="preserve">Межбюджетные трансферты, передаваемые бюджетам муниципальных районов на поддержку отрасли культуры
</t>
  </si>
  <si>
    <t>49</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</si>
  <si>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</si>
  <si>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</si>
  <si>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0853</t>
  </si>
  <si>
    <t>Прочие межбюджетные трансферты, передаваемые бюджетам муниципальных районов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t>
  </si>
  <si>
    <t>1032</t>
  </si>
  <si>
    <t>Прочие межбюджетные трансферты, передаваемые бюджетам муниципальных районов (на финансовое обеспечение расходов на увеличение размеров оплаты труда отдельным категориям работников бюджетной сферы Красноярского края по министерству финансов Красноярского края)</t>
  </si>
  <si>
    <t>7412</t>
  </si>
  <si>
    <t>Прочие межбюджетные трансферты, передаваемые бюджетам муниципальных районов (на обеспечение первичных мер пожарной безопасности)</t>
  </si>
  <si>
    <t>7418</t>
  </si>
  <si>
    <t>Прочие межбюджетные трансферты, передаваемые бюджетам муниципальных районов (на поддержку физкультурно-спортивных клубов по месту жительства)</t>
  </si>
  <si>
    <t>7459</t>
  </si>
  <si>
    <t>Прочие межбюджетные трансферты, передаваемые бюджетам муниципальных районов (на софинансирование муниципальных программ формирования современной городской (сельской) среды в поселениях)</t>
  </si>
  <si>
    <t>7463</t>
  </si>
  <si>
    <t>Прочие межбюджетные трансферты, передаваемые бюджетам муниципальных районов (на обустройство мест (площадок) накопления отходов потребления и (или) приобретение контейнерного оборудования)</t>
  </si>
  <si>
    <t>7555</t>
  </si>
  <si>
    <t>Прочие межбюджетные трансферты, передаваемые бюджетам муниципальных районов (на реализацию мероприятий по неспецифической профилактике инфекций, передающихся иксодовыми клещами, путем организации и проведения аккарицидных обработок наиболее )</t>
  </si>
  <si>
    <t>7641</t>
  </si>
  <si>
    <t>Прочие межбюджетные трансферты, передаваемые бюджетам муниципальных районов (на осуществление расходов, направленных на реализацию мероприятий по поддержке местных инициатив)</t>
  </si>
  <si>
    <t>7666</t>
  </si>
  <si>
    <t>Прочие межбюджетные трансферты, передаваемые бюджетам муниципальных районов (на благоустройство кладбищ)</t>
  </si>
  <si>
    <t>7745</t>
  </si>
  <si>
    <t>Прочие межбюджетные трансферты, передаваемые бюджетам муниципальных районов (за содействие развитию налогового потенциала)</t>
  </si>
  <si>
    <t>7749</t>
  </si>
  <si>
    <t>Прочие межбюджетные трансферты, передаваемые бюджетам муниципальных районов (на реализацию проектов по решению вопросов местного значения, осуществляемых непосредственно населением на территории населеного пункта)</t>
  </si>
  <si>
    <t>7848</t>
  </si>
  <si>
    <t>Прочие межбюджетные трансферты , передаваемые бюджетам муниципальных районов (на устройство спортивных сооружений в сельской местности)</t>
  </si>
  <si>
    <t xml:space="preserve">БЕЗВОЗМЕЗДНЫЕ ПОСТУПЛЕНИЯ ОТ НЕГОСУДАРСТВЕННЫХ ОРГАНИЗАЦИЙ
</t>
  </si>
  <si>
    <t xml:space="preserve">Безвозмездные поступления от негосударственных организаций в бюджеты муниципальных районов
</t>
  </si>
  <si>
    <t xml:space="preserve">Предоставление негосударственными организациями грантов для получателей средств бюджетов муниципальных районов
</t>
  </si>
  <si>
    <t xml:space="preserve">Поступления от денежных пожертвований, предоставляемых негосударственными организациями получателям средств бюджетов муниципальных районов
</t>
  </si>
  <si>
    <t>18</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</si>
  <si>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
</t>
  </si>
  <si>
    <t xml:space="preserve">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</si>
  <si>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 xml:space="preserve">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</si>
  <si>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 xml:space="preserve">Доходы бюджетов муниципальных районов от возврата организациями остатков субсидий прошлых лет
</t>
  </si>
  <si>
    <t>Доходы бюджетов муниципальных районов от возврата автономными учреждениями остатков субсидий прошлых лет</t>
  </si>
  <si>
    <t xml:space="preserve">Доходы бюджетов муниципальных районов от возврата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поселений
поселений
</t>
  </si>
  <si>
    <t>60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</si>
  <si>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</si>
  <si>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905</t>
  </si>
  <si>
    <t xml:space="preserve">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</si>
  <si>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</si>
  <si>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муниципальных районов
</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</si>
  <si>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</si>
  <si>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 xml:space="preserve">Возврат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муниципальных районов
</t>
  </si>
  <si>
    <t xml:space="preserve">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районов
</t>
  </si>
  <si>
    <t xml:space="preserve">Возврат прочих остатков субсидий, субвенций и иных межбюджетных трансфертов, имеющих целевое назначение, прошлых лет из бюджетов муниципальных районов
</t>
  </si>
  <si>
    <t>ВСЕГО</t>
  </si>
  <si>
    <t>7596</t>
  </si>
  <si>
    <t>Прочие межбюджетные трансферты, передаваемые бюджетам муниципальных районов (на финансовое обеспечение (возмещение) затрат теплоснабжающих и энергосбытовых организаций, осуществляющих производство и (или) реализацию тепловой и электрической энергии, возникших вследствие разницы между фактической стоимостью топлива и стоимостью топлива, учтенной в тарифах на тепловую и электрическую энергию на 2024 год)</t>
  </si>
  <si>
    <t>Утверждено Решением о бюджете (окончательная редакция)</t>
  </si>
  <si>
    <t>Уточненный план</t>
  </si>
  <si>
    <t>Исполнено</t>
  </si>
  <si>
    <t>Процент исполнения</t>
  </si>
  <si>
    <t>Единый налог на вмененный доход для отдельных видов деятельности</t>
  </si>
  <si>
    <t>006</t>
  </si>
  <si>
    <t>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</si>
  <si>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</si>
  <si>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</si>
  <si>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</si>
  <si>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193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</si>
  <si>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</si>
  <si>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203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</si>
  <si>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</si>
  <si>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032</t>
  </si>
  <si>
    <t>188</t>
  </si>
  <si>
    <t>0051</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</si>
  <si>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</si>
  <si>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439</t>
  </si>
  <si>
    <t>083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</si>
  <si>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</si>
  <si>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133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</si>
  <si>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</si>
  <si>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143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</si>
  <si>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</si>
  <si>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153</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</si>
  <si>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</si>
  <si>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173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</si>
  <si>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</si>
  <si>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 ДОХОДЫ РАЙОННОГО БЮДЖЕТА в 2024 году </t>
  </si>
</sst>
</file>

<file path=xl/styles.xml><?xml version="1.0" encoding="utf-8"?>
<styleSheet xmlns="http://schemas.openxmlformats.org/spreadsheetml/2006/main">
  <numFmts count="5">
    <numFmt numFmtId="43" formatCode="_-* #,##0.00\ _₽_-;\-* #,##0.00\ _₽_-;_-* &quot;-&quot;??\ _₽_-;_-@_-"/>
    <numFmt numFmtId="164" formatCode="#,##0_ ;[Red]\-#,##0\ "/>
    <numFmt numFmtId="165" formatCode="#,##0.0"/>
    <numFmt numFmtId="166" formatCode="_-* #,##0.00_р_._-;\-* #,##0.00_р_._-;_-* \-??_р_._-;_-@_-"/>
    <numFmt numFmtId="167" formatCode="?"/>
  </numFmts>
  <fonts count="17">
    <font>
      <sz val="11"/>
      <color theme="1"/>
      <name val="Calibri"/>
      <family val="2"/>
      <charset val="204"/>
      <scheme val="minor"/>
    </font>
    <font>
      <sz val="11"/>
      <color theme="1"/>
      <name val="Calibri"/>
      <family val="2"/>
      <charset val="204"/>
      <scheme val="minor"/>
    </font>
    <font>
      <sz val="12"/>
      <name val="Times New Roman"/>
      <family val="1"/>
      <charset val="204"/>
    </font>
    <font>
      <sz val="14"/>
      <name val="Times New Roman"/>
      <family val="1"/>
      <charset val="204"/>
    </font>
    <font>
      <sz val="14"/>
      <color indexed="12"/>
      <name val="Times New Roman"/>
      <family val="1"/>
      <charset val="204"/>
    </font>
    <font>
      <sz val="14"/>
      <color rgb="FF0000FF"/>
      <name val="Times New Roman"/>
      <family val="1"/>
      <charset val="204"/>
    </font>
    <font>
      <sz val="14"/>
      <color theme="1"/>
      <name val="Times New Roman"/>
      <family val="1"/>
      <charset val="204"/>
    </font>
    <font>
      <sz val="10"/>
      <name val="Arial Cyr"/>
      <family val="2"/>
      <charset val="204"/>
    </font>
    <font>
      <sz val="12"/>
      <color indexed="12"/>
      <name val="Times New Roman"/>
      <family val="1"/>
      <charset val="204"/>
    </font>
    <font>
      <sz val="10"/>
      <name val="Arial"/>
      <family val="2"/>
      <charset val="204"/>
    </font>
    <font>
      <sz val="8"/>
      <name val="Arial Narrow"/>
      <family val="2"/>
      <charset val="204"/>
    </font>
    <font>
      <sz val="10"/>
      <name val="Helv"/>
      <charset val="204"/>
    </font>
    <font>
      <b/>
      <sz val="9"/>
      <color indexed="81"/>
      <name val="Tahoma"/>
      <family val="2"/>
      <charset val="204"/>
    </font>
    <font>
      <sz val="9"/>
      <color indexed="81"/>
      <name val="Tahoma"/>
      <family val="2"/>
      <charset val="204"/>
    </font>
    <font>
      <sz val="14"/>
      <color theme="1"/>
      <name val="Calibri"/>
      <family val="2"/>
      <charset val="204"/>
      <scheme val="minor"/>
    </font>
    <font>
      <sz val="13"/>
      <name val="Times New Roman"/>
      <family val="1"/>
      <charset val="204"/>
    </font>
    <font>
      <sz val="13"/>
      <name val="Calibri"/>
      <family val="2"/>
      <charset val="204"/>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rgb="FF000000"/>
      </left>
      <right style="thin">
        <color rgb="FF000000"/>
      </right>
      <top style="thin">
        <color rgb="FF000000"/>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rgb="FF000000"/>
      </top>
      <bottom style="thin">
        <color indexed="64"/>
      </bottom>
      <diagonal/>
    </border>
    <border>
      <left style="hair">
        <color indexed="64"/>
      </left>
      <right style="hair">
        <color indexed="64"/>
      </right>
      <top/>
      <bottom style="hair">
        <color indexed="64"/>
      </bottom>
      <diagonal/>
    </border>
    <border>
      <left style="thin">
        <color indexed="8"/>
      </left>
      <right style="thin">
        <color indexed="8"/>
      </right>
      <top style="thin">
        <color indexed="8"/>
      </top>
      <bottom/>
      <diagonal/>
    </border>
    <border>
      <left style="thin">
        <color indexed="8"/>
      </left>
      <right/>
      <top style="thin">
        <color indexed="8"/>
      </top>
      <bottom/>
      <diagonal/>
    </border>
  </borders>
  <cellStyleXfs count="7">
    <xf numFmtId="0" fontId="0" fillId="0" borderId="0"/>
    <xf numFmtId="43" fontId="1" fillId="0" borderId="0" applyFont="0" applyFill="0" applyBorder="0" applyAlignment="0" applyProtection="0"/>
    <xf numFmtId="166" fontId="7" fillId="0" borderId="0" applyFill="0" applyBorder="0" applyAlignment="0" applyProtection="0"/>
    <xf numFmtId="0" fontId="9" fillId="0" borderId="0"/>
    <xf numFmtId="0" fontId="11" fillId="0" borderId="0"/>
    <xf numFmtId="0" fontId="9" fillId="0" borderId="0"/>
    <xf numFmtId="0" fontId="7" fillId="0" borderId="0"/>
  </cellStyleXfs>
  <cellXfs count="116">
    <xf numFmtId="0" fontId="0" fillId="0" borderId="0" xfId="0"/>
    <xf numFmtId="1" fontId="2" fillId="0" borderId="0" xfId="0" applyNumberFormat="1" applyFont="1" applyFill="1" applyAlignment="1">
      <alignment horizontal="center" vertical="center"/>
    </xf>
    <xf numFmtId="49" fontId="2" fillId="0" borderId="0" xfId="1" applyNumberFormat="1" applyFont="1" applyFill="1" applyBorder="1" applyAlignment="1" applyProtection="1">
      <alignment horizontal="center" vertical="center"/>
    </xf>
    <xf numFmtId="0" fontId="2" fillId="0" borderId="0" xfId="0" applyFont="1" applyFill="1" applyAlignment="1">
      <alignment vertical="center"/>
    </xf>
    <xf numFmtId="165" fontId="2" fillId="0" borderId="0" xfId="0" applyNumberFormat="1" applyFont="1" applyFill="1" applyBorder="1" applyAlignment="1">
      <alignment horizontal="center" vertical="center"/>
    </xf>
    <xf numFmtId="0" fontId="2" fillId="0" borderId="0" xfId="0" applyFont="1" applyFill="1" applyAlignment="1">
      <alignment horizontal="center" vertical="center"/>
    </xf>
    <xf numFmtId="1" fontId="2" fillId="0" borderId="1" xfId="0" applyNumberFormat="1" applyFont="1" applyFill="1" applyBorder="1" applyAlignment="1">
      <alignment horizontal="center" vertical="center"/>
    </xf>
    <xf numFmtId="49" fontId="2" fillId="0" borderId="1" xfId="1" applyNumberFormat="1" applyFont="1" applyFill="1" applyBorder="1" applyAlignment="1" applyProtection="1">
      <alignment horizontal="center" vertical="center" wrapText="1"/>
    </xf>
    <xf numFmtId="0" fontId="2" fillId="0" borderId="1" xfId="0" applyFont="1" applyFill="1" applyBorder="1" applyAlignment="1">
      <alignment horizontal="center" vertical="top" wrapText="1"/>
    </xf>
    <xf numFmtId="3" fontId="2" fillId="0" borderId="1" xfId="0" applyNumberFormat="1" applyFont="1" applyFill="1" applyBorder="1" applyAlignment="1">
      <alignment horizontal="center" vertical="center" wrapText="1"/>
    </xf>
    <xf numFmtId="49" fontId="8" fillId="0" borderId="1" xfId="1" applyNumberFormat="1" applyFont="1" applyFill="1" applyBorder="1" applyAlignment="1" applyProtection="1">
      <alignment horizontal="center" vertical="top"/>
    </xf>
    <xf numFmtId="0" fontId="8" fillId="0" borderId="1" xfId="0" applyFont="1" applyFill="1" applyBorder="1" applyAlignment="1">
      <alignment horizontal="justify" vertical="top" wrapText="1"/>
    </xf>
    <xf numFmtId="165" fontId="2" fillId="0" borderId="1" xfId="0" applyNumberFormat="1" applyFont="1" applyFill="1" applyBorder="1" applyAlignment="1">
      <alignment horizontal="center" vertical="top" wrapText="1"/>
    </xf>
    <xf numFmtId="49" fontId="2" fillId="0" borderId="1" xfId="1" applyNumberFormat="1" applyFont="1" applyFill="1" applyBorder="1" applyAlignment="1" applyProtection="1">
      <alignment horizontal="center" vertical="top"/>
    </xf>
    <xf numFmtId="0" fontId="2" fillId="0" borderId="1" xfId="0" applyFont="1" applyFill="1" applyBorder="1" applyAlignment="1">
      <alignment horizontal="justify" vertical="top" wrapText="1"/>
    </xf>
    <xf numFmtId="0" fontId="2" fillId="0" borderId="1" xfId="0" applyFont="1" applyFill="1" applyBorder="1" applyAlignment="1">
      <alignment horizontal="left" vertical="top" wrapText="1"/>
    </xf>
    <xf numFmtId="4" fontId="10" fillId="0" borderId="11" xfId="3" applyNumberFormat="1" applyFont="1" applyFill="1" applyBorder="1" applyAlignment="1" applyProtection="1">
      <alignment horizontal="right" vertical="center" wrapText="1"/>
    </xf>
    <xf numFmtId="4" fontId="10" fillId="0" borderId="0" xfId="3" applyNumberFormat="1" applyFont="1" applyFill="1" applyBorder="1" applyAlignment="1" applyProtection="1">
      <alignment horizontal="right" vertical="center" wrapText="1"/>
    </xf>
    <xf numFmtId="0" fontId="2" fillId="0" borderId="1" xfId="0" applyFont="1" applyFill="1" applyBorder="1" applyAlignment="1">
      <alignment vertical="top" wrapText="1"/>
    </xf>
    <xf numFmtId="0" fontId="2" fillId="0" borderId="1" xfId="0" applyNumberFormat="1" applyFont="1" applyFill="1" applyBorder="1" applyAlignment="1">
      <alignment vertical="top" wrapText="1"/>
    </xf>
    <xf numFmtId="0" fontId="2" fillId="0" borderId="1" xfId="4" applyNumberFormat="1" applyFont="1" applyFill="1" applyBorder="1" applyAlignment="1">
      <alignment vertical="top" wrapText="1"/>
    </xf>
    <xf numFmtId="165" fontId="2" fillId="0" borderId="1" xfId="0" applyNumberFormat="1" applyFont="1" applyFill="1" applyBorder="1" applyAlignment="1">
      <alignment horizontal="center" vertical="center"/>
    </xf>
    <xf numFmtId="0" fontId="2" fillId="0" borderId="1" xfId="4" applyNumberFormat="1" applyFont="1" applyFill="1" applyBorder="1" applyAlignment="1">
      <alignment horizontal="left" vertical="top" wrapText="1"/>
    </xf>
    <xf numFmtId="167" fontId="2" fillId="0" borderId="1" xfId="5" applyNumberFormat="1" applyFont="1" applyFill="1" applyBorder="1" applyAlignment="1" applyProtection="1">
      <alignment horizontal="left" vertical="top" wrapText="1"/>
    </xf>
    <xf numFmtId="165" fontId="2" fillId="0" borderId="1" xfId="0" applyNumberFormat="1" applyFont="1" applyFill="1" applyBorder="1" applyAlignment="1">
      <alignment horizontal="center" vertical="justify"/>
    </xf>
    <xf numFmtId="0" fontId="2" fillId="0" borderId="1" xfId="0" applyFont="1" applyFill="1" applyBorder="1" applyAlignment="1">
      <alignment horizontal="left" wrapText="1"/>
    </xf>
    <xf numFmtId="0" fontId="2" fillId="0" borderId="0" xfId="0" applyFont="1" applyFill="1" applyBorder="1" applyAlignment="1">
      <alignment vertical="top" wrapText="1"/>
    </xf>
    <xf numFmtId="0" fontId="2" fillId="0" borderId="0" xfId="0" applyFont="1" applyFill="1" applyAlignment="1">
      <alignment vertical="top" wrapText="1"/>
    </xf>
    <xf numFmtId="165" fontId="2" fillId="0" borderId="1" xfId="0" applyNumberFormat="1" applyFont="1" applyFill="1" applyBorder="1" applyAlignment="1">
      <alignment horizontal="center" vertical="top"/>
    </xf>
    <xf numFmtId="0" fontId="2" fillId="2" borderId="0" xfId="0" applyFont="1" applyFill="1" applyAlignment="1">
      <alignment vertical="center"/>
    </xf>
    <xf numFmtId="0" fontId="2" fillId="0" borderId="1" xfId="0" applyFont="1" applyFill="1" applyBorder="1" applyAlignment="1">
      <alignment horizontal="left" vertical="top" wrapText="1"/>
    </xf>
    <xf numFmtId="1" fontId="3" fillId="3" borderId="1" xfId="0" applyNumberFormat="1" applyFont="1" applyFill="1" applyBorder="1" applyAlignment="1">
      <alignment horizontal="center" vertical="top"/>
    </xf>
    <xf numFmtId="49" fontId="4" fillId="3" borderId="1" xfId="1" applyNumberFormat="1" applyFont="1" applyFill="1" applyBorder="1" applyAlignment="1" applyProtection="1">
      <alignment horizontal="center" vertical="top"/>
    </xf>
    <xf numFmtId="0" fontId="4" fillId="3" borderId="1" xfId="0" applyFont="1" applyFill="1" applyBorder="1" applyAlignment="1">
      <alignment horizontal="left" vertical="top" wrapText="1"/>
    </xf>
    <xf numFmtId="165" fontId="5" fillId="3" borderId="1" xfId="0" applyNumberFormat="1" applyFont="1" applyFill="1" applyBorder="1" applyAlignment="1">
      <alignment horizontal="center" vertical="top" wrapText="1"/>
    </xf>
    <xf numFmtId="49" fontId="3" fillId="3" borderId="1" xfId="1" applyNumberFormat="1" applyFont="1" applyFill="1" applyBorder="1" applyAlignment="1" applyProtection="1">
      <alignment horizontal="center" vertical="top"/>
    </xf>
    <xf numFmtId="0" fontId="3" fillId="3" borderId="1" xfId="0" applyFont="1" applyFill="1" applyBorder="1" applyAlignment="1">
      <alignment horizontal="justify" vertical="top" wrapText="1"/>
    </xf>
    <xf numFmtId="165" fontId="3" fillId="3" borderId="1" xfId="0" applyNumberFormat="1" applyFont="1" applyFill="1" applyBorder="1" applyAlignment="1">
      <alignment horizontal="center" vertical="top" wrapText="1"/>
    </xf>
    <xf numFmtId="0" fontId="6" fillId="3" borderId="7" xfId="0" applyFont="1" applyFill="1" applyBorder="1" applyAlignment="1">
      <alignment vertical="top" wrapText="1"/>
    </xf>
    <xf numFmtId="0" fontId="6" fillId="3" borderId="7" xfId="0" applyFont="1" applyFill="1" applyBorder="1" applyAlignment="1">
      <alignment wrapText="1"/>
    </xf>
    <xf numFmtId="0" fontId="3" fillId="3" borderId="0" xfId="0" applyFont="1" applyFill="1" applyBorder="1" applyAlignment="1">
      <alignment vertical="top" wrapText="1"/>
    </xf>
    <xf numFmtId="49" fontId="3" fillId="3" borderId="1" xfId="2" applyNumberFormat="1" applyFont="1" applyFill="1" applyBorder="1" applyAlignment="1" applyProtection="1">
      <alignment horizontal="center" vertical="top"/>
    </xf>
    <xf numFmtId="0" fontId="3" fillId="3" borderId="2" xfId="0" applyFont="1" applyFill="1" applyBorder="1" applyAlignment="1">
      <alignment vertical="top" wrapText="1"/>
    </xf>
    <xf numFmtId="49" fontId="3" fillId="3" borderId="2" xfId="1" applyNumberFormat="1" applyFont="1" applyFill="1" applyBorder="1" applyAlignment="1" applyProtection="1">
      <alignment horizontal="center" vertical="top"/>
    </xf>
    <xf numFmtId="49" fontId="3" fillId="3" borderId="8" xfId="2" applyNumberFormat="1" applyFont="1" applyFill="1" applyBorder="1" applyAlignment="1" applyProtection="1">
      <alignment horizontal="center" vertical="top"/>
    </xf>
    <xf numFmtId="49" fontId="3" fillId="3" borderId="9" xfId="2" applyNumberFormat="1" applyFont="1" applyFill="1" applyBorder="1" applyAlignment="1" applyProtection="1">
      <alignment horizontal="center" vertical="top"/>
    </xf>
    <xf numFmtId="0" fontId="3" fillId="3" borderId="1" xfId="0" applyFont="1" applyFill="1" applyBorder="1" applyAlignment="1">
      <alignment horizontal="left" vertical="top" wrapText="1"/>
    </xf>
    <xf numFmtId="0" fontId="6" fillId="3" borderId="10" xfId="0" applyFont="1" applyFill="1" applyBorder="1" applyAlignment="1">
      <alignment wrapText="1"/>
    </xf>
    <xf numFmtId="0" fontId="6" fillId="3" borderId="1" xfId="0" applyFont="1" applyFill="1" applyBorder="1" applyAlignment="1">
      <alignment wrapText="1"/>
    </xf>
    <xf numFmtId="0" fontId="6" fillId="3" borderId="0" xfId="0" applyFont="1" applyFill="1" applyBorder="1" applyAlignment="1">
      <alignment wrapText="1"/>
    </xf>
    <xf numFmtId="0" fontId="3" fillId="3" borderId="1" xfId="0" applyFont="1" applyFill="1" applyBorder="1" applyAlignment="1">
      <alignment wrapText="1"/>
    </xf>
    <xf numFmtId="0" fontId="3" fillId="3" borderId="0" xfId="0" applyFont="1" applyFill="1" applyAlignment="1">
      <alignment vertical="top" wrapText="1"/>
    </xf>
    <xf numFmtId="167" fontId="3" fillId="3" borderId="11" xfId="0" applyNumberFormat="1" applyFont="1" applyFill="1" applyBorder="1" applyAlignment="1" applyProtection="1">
      <alignment horizontal="left" vertical="top" wrapText="1"/>
    </xf>
    <xf numFmtId="0" fontId="3" fillId="3" borderId="0" xfId="0" applyFont="1" applyFill="1" applyAlignment="1">
      <alignment wrapText="1"/>
    </xf>
    <xf numFmtId="49" fontId="3" fillId="3" borderId="1" xfId="2" applyNumberFormat="1" applyFont="1" applyFill="1" applyBorder="1" applyAlignment="1">
      <alignment horizontal="center" vertical="justify"/>
    </xf>
    <xf numFmtId="0" fontId="3" fillId="3" borderId="0" xfId="0" applyFont="1" applyFill="1"/>
    <xf numFmtId="0" fontId="3" fillId="3" borderId="1" xfId="0" applyFont="1" applyFill="1" applyBorder="1"/>
    <xf numFmtId="0" fontId="3" fillId="3" borderId="0" xfId="0" applyFont="1" applyFill="1" applyAlignment="1">
      <alignment horizontal="left" wrapText="1"/>
    </xf>
    <xf numFmtId="0" fontId="6" fillId="3" borderId="12" xfId="0" applyFont="1" applyFill="1" applyBorder="1" applyAlignment="1">
      <alignment wrapText="1"/>
    </xf>
    <xf numFmtId="167" fontId="3" fillId="3" borderId="13" xfId="0" applyNumberFormat="1" applyFont="1" applyFill="1" applyBorder="1" applyAlignment="1" applyProtection="1">
      <alignment horizontal="left" vertical="top" wrapText="1"/>
    </xf>
    <xf numFmtId="0" fontId="6" fillId="3" borderId="1" xfId="0" applyFont="1" applyFill="1" applyBorder="1" applyAlignment="1">
      <alignment vertical="top" wrapText="1"/>
    </xf>
    <xf numFmtId="0" fontId="6" fillId="3" borderId="0" xfId="0" applyFont="1" applyFill="1" applyBorder="1" applyAlignment="1">
      <alignment vertical="top" wrapText="1"/>
    </xf>
    <xf numFmtId="0" fontId="6" fillId="3" borderId="0" xfId="0" applyFont="1" applyFill="1" applyAlignment="1">
      <alignment vertical="top" wrapText="1"/>
    </xf>
    <xf numFmtId="0" fontId="2" fillId="3" borderId="0" xfId="0" applyFont="1" applyFill="1" applyAlignment="1">
      <alignment vertical="center"/>
    </xf>
    <xf numFmtId="0" fontId="2" fillId="3" borderId="1" xfId="0" applyFont="1" applyFill="1" applyBorder="1" applyAlignment="1">
      <alignment horizontal="center" vertical="center"/>
    </xf>
    <xf numFmtId="49" fontId="3" fillId="3" borderId="14" xfId="2" applyNumberFormat="1" applyFont="1" applyFill="1" applyBorder="1" applyAlignment="1" applyProtection="1">
      <alignment horizontal="center" vertical="top"/>
    </xf>
    <xf numFmtId="49" fontId="3" fillId="3" borderId="15" xfId="2" applyNumberFormat="1" applyFont="1" applyFill="1" applyBorder="1" applyAlignment="1" applyProtection="1">
      <alignment horizontal="center" vertical="top"/>
    </xf>
    <xf numFmtId="0" fontId="3" fillId="3" borderId="5" xfId="0" applyFont="1" applyFill="1" applyBorder="1" applyAlignment="1">
      <alignment horizontal="justify" vertical="top" wrapText="1"/>
    </xf>
    <xf numFmtId="0" fontId="6" fillId="3" borderId="0" xfId="0" applyNumberFormat="1" applyFont="1" applyFill="1" applyBorder="1" applyAlignment="1">
      <alignment vertical="top" wrapText="1"/>
    </xf>
    <xf numFmtId="0" fontId="6" fillId="3" borderId="1" xfId="0" applyNumberFormat="1" applyFont="1" applyFill="1" applyBorder="1" applyAlignment="1">
      <alignment vertical="top" wrapText="1"/>
    </xf>
    <xf numFmtId="165" fontId="2" fillId="3" borderId="0" xfId="0" applyNumberFormat="1" applyFont="1" applyFill="1" applyBorder="1" applyAlignment="1">
      <alignment horizontal="center" vertical="center"/>
    </xf>
    <xf numFmtId="3" fontId="2" fillId="3" borderId="1" xfId="0" applyNumberFormat="1" applyFont="1" applyFill="1" applyBorder="1" applyAlignment="1">
      <alignment horizontal="center" vertical="center" wrapText="1"/>
    </xf>
    <xf numFmtId="165" fontId="2" fillId="3" borderId="1" xfId="0" applyNumberFormat="1" applyFont="1" applyFill="1" applyBorder="1" applyAlignment="1">
      <alignment horizontal="center" vertical="top" wrapText="1"/>
    </xf>
    <xf numFmtId="165" fontId="2" fillId="3" borderId="1" xfId="0" applyNumberFormat="1" applyFont="1" applyFill="1" applyBorder="1" applyAlignment="1">
      <alignment horizontal="center" vertical="top"/>
    </xf>
    <xf numFmtId="165" fontId="2" fillId="3" borderId="1" xfId="0" applyNumberFormat="1" applyFont="1" applyFill="1" applyBorder="1" applyAlignment="1">
      <alignment horizontal="center" vertical="justify"/>
    </xf>
    <xf numFmtId="165" fontId="2" fillId="3" borderId="1" xfId="0" applyNumberFormat="1" applyFont="1" applyFill="1" applyBorder="1" applyAlignment="1">
      <alignment horizontal="right" vertical="top" wrapText="1"/>
    </xf>
    <xf numFmtId="165" fontId="2" fillId="3" borderId="1" xfId="0" applyNumberFormat="1" applyFont="1" applyFill="1" applyBorder="1" applyAlignment="1">
      <alignment horizontal="center" vertical="center"/>
    </xf>
    <xf numFmtId="165" fontId="3" fillId="3" borderId="1" xfId="0" applyNumberFormat="1" applyFont="1" applyFill="1" applyBorder="1" applyAlignment="1">
      <alignment horizontal="right" vertical="top" wrapText="1"/>
    </xf>
    <xf numFmtId="1" fontId="3" fillId="0" borderId="0" xfId="0" applyNumberFormat="1" applyFont="1" applyFill="1" applyAlignment="1">
      <alignment horizontal="center" vertical="center"/>
    </xf>
    <xf numFmtId="49" fontId="3" fillId="0" borderId="0" xfId="1" applyNumberFormat="1" applyFont="1" applyFill="1" applyBorder="1" applyAlignment="1" applyProtection="1">
      <alignment horizontal="center" vertical="center"/>
    </xf>
    <xf numFmtId="0" fontId="3" fillId="0" borderId="0" xfId="0" applyFont="1" applyFill="1" applyAlignment="1">
      <alignment wrapText="1"/>
    </xf>
    <xf numFmtId="165" fontId="3" fillId="0" borderId="0" xfId="0" applyNumberFormat="1" applyFont="1" applyFill="1" applyAlignment="1">
      <alignment horizontal="right" wrapText="1"/>
    </xf>
    <xf numFmtId="165" fontId="3" fillId="3" borderId="0" xfId="0" applyNumberFormat="1" applyFont="1" applyFill="1" applyAlignment="1">
      <alignment horizontal="right" wrapText="1"/>
    </xf>
    <xf numFmtId="0" fontId="3" fillId="3" borderId="0" xfId="0" applyFont="1" applyFill="1" applyAlignment="1">
      <alignment vertical="center"/>
    </xf>
    <xf numFmtId="1" fontId="3" fillId="0" borderId="0" xfId="0" applyNumberFormat="1" applyFont="1" applyFill="1" applyBorder="1" applyAlignment="1">
      <alignment horizontal="center" vertical="center"/>
    </xf>
    <xf numFmtId="164" fontId="3" fillId="0" borderId="0" xfId="0" applyNumberFormat="1" applyFont="1" applyFill="1" applyBorder="1" applyAlignment="1">
      <alignment horizontal="center" vertical="center"/>
    </xf>
    <xf numFmtId="165" fontId="3" fillId="0" borderId="0" xfId="0" applyNumberFormat="1" applyFont="1" applyFill="1" applyBorder="1" applyAlignment="1">
      <alignment horizontal="center" vertical="center"/>
    </xf>
    <xf numFmtId="165" fontId="3" fillId="3" borderId="0" xfId="0" applyNumberFormat="1" applyFont="1" applyFill="1" applyBorder="1" applyAlignment="1">
      <alignment horizontal="center" vertical="center"/>
    </xf>
    <xf numFmtId="0" fontId="3" fillId="0" borderId="0" xfId="0" applyFont="1" applyFill="1" applyBorder="1" applyAlignment="1">
      <alignment horizontal="center" vertical="top" wrapText="1"/>
    </xf>
    <xf numFmtId="1" fontId="15" fillId="0" borderId="1" xfId="0" applyNumberFormat="1" applyFont="1" applyFill="1" applyBorder="1" applyAlignment="1">
      <alignment horizontal="center" vertical="center" wrapText="1"/>
    </xf>
    <xf numFmtId="1" fontId="15" fillId="0" borderId="1" xfId="0" applyNumberFormat="1" applyFont="1" applyFill="1" applyBorder="1" applyAlignment="1">
      <alignment horizontal="center" vertical="center" textRotation="90" wrapText="1"/>
    </xf>
    <xf numFmtId="0" fontId="15" fillId="0" borderId="1" xfId="0" applyNumberFormat="1" applyFont="1" applyFill="1" applyBorder="1" applyAlignment="1">
      <alignment horizontal="center" vertical="center" textRotation="90" wrapText="1"/>
    </xf>
    <xf numFmtId="0" fontId="15" fillId="3" borderId="1"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3" fillId="0" borderId="0" xfId="0" applyFont="1" applyFill="1" applyAlignment="1">
      <alignment horizontal="right" wrapText="1"/>
    </xf>
    <xf numFmtId="0" fontId="3" fillId="0" borderId="0" xfId="0" applyFont="1" applyFill="1" applyAlignment="1">
      <alignment horizontal="right"/>
    </xf>
    <xf numFmtId="0" fontId="14" fillId="0" borderId="0" xfId="0" applyFont="1" applyAlignment="1">
      <alignment horizontal="right"/>
    </xf>
    <xf numFmtId="165" fontId="3" fillId="0" borderId="0" xfId="0" applyNumberFormat="1" applyFont="1" applyFill="1" applyAlignment="1">
      <alignment horizontal="right" wrapText="1"/>
    </xf>
    <xf numFmtId="0" fontId="14" fillId="0" borderId="0" xfId="0" applyFont="1" applyAlignment="1">
      <alignment horizontal="right" wrapText="1"/>
    </xf>
    <xf numFmtId="0" fontId="2" fillId="0" borderId="1" xfId="0" applyFont="1" applyFill="1" applyBorder="1" applyAlignment="1">
      <alignment horizontal="left" vertical="top" wrapText="1"/>
    </xf>
    <xf numFmtId="0" fontId="2" fillId="0" borderId="1" xfId="0" applyFont="1" applyFill="1" applyBorder="1" applyAlignment="1">
      <alignment vertical="top"/>
    </xf>
    <xf numFmtId="0" fontId="3" fillId="0" borderId="0" xfId="0" applyFont="1" applyFill="1" applyBorder="1" applyAlignment="1">
      <alignment horizontal="center" vertical="center"/>
    </xf>
    <xf numFmtId="49" fontId="15" fillId="0" borderId="2" xfId="0" applyNumberFormat="1" applyFont="1" applyFill="1" applyBorder="1" applyAlignment="1">
      <alignment horizontal="center" vertical="center" wrapText="1"/>
    </xf>
    <xf numFmtId="49" fontId="15" fillId="0" borderId="3" xfId="0" applyNumberFormat="1" applyFont="1" applyFill="1" applyBorder="1" applyAlignment="1">
      <alignment horizontal="center" vertical="center" wrapText="1"/>
    </xf>
    <xf numFmtId="49" fontId="15" fillId="0" borderId="4" xfId="0" applyNumberFormat="1" applyFont="1" applyFill="1" applyBorder="1" applyAlignment="1">
      <alignment horizontal="center" vertical="center" wrapText="1"/>
    </xf>
    <xf numFmtId="0" fontId="15" fillId="0" borderId="5" xfId="0" applyNumberFormat="1" applyFont="1" applyFill="1" applyBorder="1" applyAlignment="1">
      <alignment horizontal="center" vertical="center" wrapText="1"/>
    </xf>
    <xf numFmtId="0" fontId="15" fillId="0" borderId="6" xfId="0" applyNumberFormat="1" applyFont="1" applyFill="1" applyBorder="1" applyAlignment="1">
      <alignment horizontal="center" vertical="center" wrapText="1"/>
    </xf>
    <xf numFmtId="0" fontId="15" fillId="0" borderId="5" xfId="6" applyFont="1" applyFill="1" applyBorder="1" applyAlignment="1">
      <alignment horizontal="center" vertical="center" wrapText="1"/>
    </xf>
    <xf numFmtId="0" fontId="15" fillId="0" borderId="6" xfId="6" quotePrefix="1" applyFont="1" applyFill="1" applyBorder="1" applyAlignment="1">
      <alignment horizontal="center" vertical="center" wrapText="1"/>
    </xf>
    <xf numFmtId="0" fontId="15" fillId="0" borderId="1" xfId="6" applyFont="1" applyFill="1" applyBorder="1" applyAlignment="1">
      <alignment horizontal="center" vertical="center" wrapText="1"/>
    </xf>
    <xf numFmtId="0" fontId="15" fillId="0" borderId="1" xfId="6" quotePrefix="1" applyFont="1" applyFill="1" applyBorder="1" applyAlignment="1">
      <alignment horizontal="center" vertical="center" wrapText="1"/>
    </xf>
    <xf numFmtId="0" fontId="15" fillId="3" borderId="1" xfId="6" applyFont="1" applyFill="1" applyBorder="1" applyAlignment="1">
      <alignment horizontal="center" vertical="center" wrapText="1"/>
    </xf>
    <xf numFmtId="0" fontId="15" fillId="3" borderId="1" xfId="6" quotePrefix="1" applyFont="1" applyFill="1" applyBorder="1" applyAlignment="1">
      <alignment horizontal="center" vertical="center" wrapText="1"/>
    </xf>
    <xf numFmtId="0" fontId="3" fillId="0" borderId="0" xfId="0" applyFont="1" applyFill="1" applyBorder="1" applyAlignment="1">
      <alignment horizontal="right" wrapText="1"/>
    </xf>
    <xf numFmtId="0" fontId="3" fillId="0" borderId="0" xfId="0" applyFont="1" applyFill="1" applyAlignment="1"/>
    <xf numFmtId="0" fontId="14" fillId="0" borderId="0" xfId="0" applyFont="1" applyFill="1" applyAlignment="1">
      <alignment horizontal="right" wrapText="1"/>
    </xf>
  </cellXfs>
  <cellStyles count="7">
    <cellStyle name="Обычный" xfId="0" builtinId="0"/>
    <cellStyle name="Обычный 2" xfId="6"/>
    <cellStyle name="Обычный_Лист1" xfId="4"/>
    <cellStyle name="Обычный_Лист1_2" xfId="5"/>
    <cellStyle name="Обычный_Прилож 4 доходы" xfId="3"/>
    <cellStyle name="Финансовый" xfId="1" builtinId="3"/>
    <cellStyle name="Финансовый_Лист1"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hyperlink" Target="consultantplus://offline/ref=A90AD00333885CE0D1CCB1C6FED47440BEC79D7823191DC0AC65FDE83E577F409BEF3704FDD8FB04E" TargetMode="External"/><Relationship Id="rId7" Type="http://schemas.openxmlformats.org/officeDocument/2006/relationships/vmlDrawing" Target="../drawings/vmlDrawing1.vml"/><Relationship Id="rId2" Type="http://schemas.openxmlformats.org/officeDocument/2006/relationships/hyperlink" Target="consultantplus://offline/ref=A90AD00333885CE0D1CCB1C6FED47440BEC79D7823191DC0AC65FDE83E577F409BEF3704FDD8FB04E" TargetMode="External"/><Relationship Id="rId1" Type="http://schemas.openxmlformats.org/officeDocument/2006/relationships/hyperlink" Target="consultantplus://offline/ref=A90AD00333885CE0D1CCB1C6FED47440BEC79D7823191DC0AC65FDE83E577F409BEF3704FDD8FB04E" TargetMode="External"/><Relationship Id="rId6" Type="http://schemas.openxmlformats.org/officeDocument/2006/relationships/printerSettings" Target="../printerSettings/printerSettings1.bin"/><Relationship Id="rId5" Type="http://schemas.openxmlformats.org/officeDocument/2006/relationships/hyperlink" Target="consultantplus://offline/ref=A90AD00333885CE0D1CCB1C6FED47440BEC79D7823191DC0AC65FDE83E577F409BEF3704FDD8FB04E" TargetMode="External"/><Relationship Id="rId4" Type="http://schemas.openxmlformats.org/officeDocument/2006/relationships/hyperlink" Target="consultantplus://offline/ref=A90AD00333885CE0D1CCB1C6FED47440BEC79D7823191DC0AC65FDE83E577F409BEF3704FDD8FB04E" TargetMode="External"/></Relationships>
</file>

<file path=xl/worksheets/sheet1.xml><?xml version="1.0" encoding="utf-8"?>
<worksheet xmlns="http://schemas.openxmlformats.org/spreadsheetml/2006/main" xmlns:r="http://schemas.openxmlformats.org/officeDocument/2006/relationships">
  <dimension ref="A1:U487"/>
  <sheetViews>
    <sheetView tabSelected="1" topLeftCell="A232" zoomScaleNormal="100" workbookViewId="0">
      <selection activeCell="M209" sqref="M209"/>
    </sheetView>
  </sheetViews>
  <sheetFormatPr defaultColWidth="12" defaultRowHeight="15.75"/>
  <cols>
    <col min="1" max="1" width="5.7109375" style="1" customWidth="1"/>
    <col min="2" max="3" width="5.7109375" style="2" customWidth="1"/>
    <col min="4" max="4" width="6.42578125" style="2" customWidth="1"/>
    <col min="5" max="5" width="5" style="2" customWidth="1"/>
    <col min="6" max="6" width="6.28515625" style="2" customWidth="1"/>
    <col min="7" max="7" width="6" style="2" customWidth="1"/>
    <col min="8" max="8" width="6.85546875" style="2" customWidth="1"/>
    <col min="9" max="9" width="7.5703125" style="2" customWidth="1"/>
    <col min="10" max="10" width="59.5703125" style="27" customWidth="1"/>
    <col min="11" max="11" width="15.140625" style="21" customWidth="1"/>
    <col min="12" max="12" width="16" style="21" customWidth="1"/>
    <col min="13" max="13" width="15" style="76" customWidth="1"/>
    <col min="14" max="14" width="15.140625" style="63" customWidth="1"/>
    <col min="15" max="16384" width="12" style="3"/>
  </cols>
  <sheetData>
    <row r="1" spans="1:19" ht="15.75" customHeight="1">
      <c r="A1" s="78"/>
      <c r="B1" s="79"/>
      <c r="C1" s="79"/>
      <c r="D1" s="79"/>
      <c r="E1" s="79"/>
      <c r="F1" s="79"/>
      <c r="G1" s="79"/>
      <c r="H1" s="79"/>
      <c r="I1" s="79"/>
      <c r="J1" s="94" t="s">
        <v>0</v>
      </c>
      <c r="K1" s="95"/>
      <c r="L1" s="95"/>
      <c r="M1" s="95"/>
      <c r="N1" s="96"/>
    </row>
    <row r="2" spans="1:19" ht="15.75" customHeight="1">
      <c r="A2" s="78"/>
      <c r="B2" s="79"/>
      <c r="C2" s="79"/>
      <c r="D2" s="79"/>
      <c r="E2" s="79"/>
      <c r="F2" s="79"/>
      <c r="G2" s="79"/>
      <c r="H2" s="79"/>
      <c r="I2" s="79"/>
      <c r="J2" s="97" t="s">
        <v>1</v>
      </c>
      <c r="K2" s="97"/>
      <c r="L2" s="97"/>
      <c r="M2" s="97"/>
      <c r="N2" s="98"/>
    </row>
    <row r="3" spans="1:19" ht="15.75" customHeight="1">
      <c r="A3" s="78"/>
      <c r="B3" s="79"/>
      <c r="C3" s="79"/>
      <c r="D3" s="79"/>
      <c r="E3" s="79"/>
      <c r="F3" s="79"/>
      <c r="G3" s="79"/>
      <c r="H3" s="79"/>
      <c r="I3" s="79"/>
      <c r="J3" s="80"/>
      <c r="K3" s="81" t="s">
        <v>2</v>
      </c>
      <c r="L3" s="97"/>
      <c r="M3" s="115"/>
      <c r="N3" s="82" t="s">
        <v>2</v>
      </c>
    </row>
    <row r="4" spans="1:19" ht="18.75">
      <c r="A4" s="113"/>
      <c r="B4" s="113"/>
      <c r="C4" s="114"/>
      <c r="D4" s="114"/>
      <c r="E4" s="114"/>
      <c r="F4" s="114"/>
      <c r="G4" s="114"/>
      <c r="H4" s="114"/>
      <c r="I4" s="114"/>
      <c r="J4" s="114"/>
      <c r="K4" s="114"/>
      <c r="L4" s="114"/>
      <c r="M4" s="114"/>
      <c r="N4" s="83"/>
    </row>
    <row r="5" spans="1:19" ht="18.75">
      <c r="A5" s="84"/>
      <c r="B5" s="84"/>
      <c r="C5" s="79"/>
      <c r="D5" s="79"/>
      <c r="E5" s="79"/>
      <c r="F5" s="79"/>
      <c r="G5" s="79"/>
      <c r="H5" s="79"/>
      <c r="I5" s="79"/>
      <c r="J5" s="79"/>
      <c r="K5" s="85"/>
      <c r="L5" s="86"/>
      <c r="M5" s="87"/>
      <c r="N5" s="83"/>
    </row>
    <row r="6" spans="1:19" ht="18.75">
      <c r="A6" s="101" t="s">
        <v>380</v>
      </c>
      <c r="B6" s="101"/>
      <c r="C6" s="101"/>
      <c r="D6" s="101"/>
      <c r="E6" s="101"/>
      <c r="F6" s="101"/>
      <c r="G6" s="101"/>
      <c r="H6" s="101"/>
      <c r="I6" s="101"/>
      <c r="J6" s="101"/>
      <c r="K6" s="101"/>
      <c r="L6" s="101"/>
      <c r="M6" s="87"/>
      <c r="N6" s="83"/>
    </row>
    <row r="7" spans="1:19" ht="18.75">
      <c r="A7" s="84"/>
      <c r="B7" s="79"/>
      <c r="C7" s="79"/>
      <c r="D7" s="79"/>
      <c r="E7" s="79"/>
      <c r="F7" s="79"/>
      <c r="G7" s="79"/>
      <c r="H7" s="79"/>
      <c r="I7" s="79"/>
      <c r="J7" s="88"/>
      <c r="K7" s="86"/>
      <c r="L7" s="86"/>
      <c r="M7" s="87"/>
      <c r="N7" s="83" t="s">
        <v>3</v>
      </c>
    </row>
    <row r="8" spans="1:19" ht="15.75" customHeight="1">
      <c r="A8" s="89"/>
      <c r="B8" s="102" t="s">
        <v>4</v>
      </c>
      <c r="C8" s="103"/>
      <c r="D8" s="103"/>
      <c r="E8" s="103"/>
      <c r="F8" s="103"/>
      <c r="G8" s="103"/>
      <c r="H8" s="103"/>
      <c r="I8" s="104"/>
      <c r="J8" s="105" t="s">
        <v>5</v>
      </c>
      <c r="K8" s="107" t="s">
        <v>351</v>
      </c>
      <c r="L8" s="109" t="s">
        <v>352</v>
      </c>
      <c r="M8" s="111" t="s">
        <v>353</v>
      </c>
      <c r="N8" s="92" t="s">
        <v>354</v>
      </c>
    </row>
    <row r="9" spans="1:19" s="5" customFormat="1" ht="213.75" customHeight="1">
      <c r="A9" s="90" t="s">
        <v>6</v>
      </c>
      <c r="B9" s="91" t="s">
        <v>7</v>
      </c>
      <c r="C9" s="91" t="s">
        <v>8</v>
      </c>
      <c r="D9" s="91" t="s">
        <v>9</v>
      </c>
      <c r="E9" s="91" t="s">
        <v>10</v>
      </c>
      <c r="F9" s="91" t="s">
        <v>11</v>
      </c>
      <c r="G9" s="91" t="s">
        <v>12</v>
      </c>
      <c r="H9" s="91" t="s">
        <v>13</v>
      </c>
      <c r="I9" s="91" t="s">
        <v>14</v>
      </c>
      <c r="J9" s="106"/>
      <c r="K9" s="108"/>
      <c r="L9" s="110"/>
      <c r="M9" s="112"/>
      <c r="N9" s="93"/>
    </row>
    <row r="10" spans="1:19" s="5" customFormat="1">
      <c r="A10" s="6"/>
      <c r="B10" s="7" t="s">
        <v>15</v>
      </c>
      <c r="C10" s="7" t="s">
        <v>16</v>
      </c>
      <c r="D10" s="7" t="s">
        <v>17</v>
      </c>
      <c r="E10" s="7" t="s">
        <v>18</v>
      </c>
      <c r="F10" s="7" t="s">
        <v>19</v>
      </c>
      <c r="G10" s="7" t="s">
        <v>20</v>
      </c>
      <c r="H10" s="7" t="s">
        <v>21</v>
      </c>
      <c r="I10" s="7" t="s">
        <v>22</v>
      </c>
      <c r="J10" s="8">
        <v>9</v>
      </c>
      <c r="K10" s="9">
        <v>10</v>
      </c>
      <c r="L10" s="9">
        <v>11</v>
      </c>
      <c r="M10" s="71">
        <v>12</v>
      </c>
      <c r="N10" s="64">
        <v>13</v>
      </c>
    </row>
    <row r="11" spans="1:19" ht="18.75">
      <c r="A11" s="31">
        <v>1</v>
      </c>
      <c r="B11" s="32" t="s">
        <v>23</v>
      </c>
      <c r="C11" s="32" t="s">
        <v>15</v>
      </c>
      <c r="D11" s="32" t="s">
        <v>24</v>
      </c>
      <c r="E11" s="32" t="s">
        <v>24</v>
      </c>
      <c r="F11" s="32" t="s">
        <v>23</v>
      </c>
      <c r="G11" s="32" t="s">
        <v>24</v>
      </c>
      <c r="H11" s="32" t="s">
        <v>25</v>
      </c>
      <c r="I11" s="32" t="s">
        <v>23</v>
      </c>
      <c r="J11" s="33" t="s">
        <v>26</v>
      </c>
      <c r="K11" s="34">
        <f>K12+K22+K33+K44+K47+K59+K63+K75+K83+K108</f>
        <v>182889.90000000002</v>
      </c>
      <c r="L11" s="34">
        <f t="shared" ref="L11:M11" si="0">L12+L22+L33+L44+L47+L59+L63+L75+L83+L108</f>
        <v>182889.90000000002</v>
      </c>
      <c r="M11" s="34">
        <f t="shared" si="0"/>
        <v>173586.81999999998</v>
      </c>
      <c r="N11" s="77">
        <f>M11/L11*100</f>
        <v>94.913289361522942</v>
      </c>
      <c r="S11" s="3" t="s">
        <v>2</v>
      </c>
    </row>
    <row r="12" spans="1:19" ht="18.75">
      <c r="A12" s="31">
        <f>A11+1</f>
        <v>2</v>
      </c>
      <c r="B12" s="35" t="s">
        <v>23</v>
      </c>
      <c r="C12" s="35" t="s">
        <v>15</v>
      </c>
      <c r="D12" s="35" t="s">
        <v>27</v>
      </c>
      <c r="E12" s="35" t="s">
        <v>24</v>
      </c>
      <c r="F12" s="35" t="s">
        <v>23</v>
      </c>
      <c r="G12" s="35" t="s">
        <v>24</v>
      </c>
      <c r="H12" s="35" t="s">
        <v>25</v>
      </c>
      <c r="I12" s="35" t="s">
        <v>23</v>
      </c>
      <c r="J12" s="36" t="s">
        <v>28</v>
      </c>
      <c r="K12" s="37">
        <f>K13+K16</f>
        <v>76440.100000000006</v>
      </c>
      <c r="L12" s="37">
        <f t="shared" ref="L12:M12" si="1">L13+L16</f>
        <v>76440.100000000006</v>
      </c>
      <c r="M12" s="37">
        <f t="shared" si="1"/>
        <v>73652.100000000006</v>
      </c>
      <c r="N12" s="77">
        <f t="shared" ref="N12:N75" si="2">M12/L12*100</f>
        <v>96.352699695578622</v>
      </c>
    </row>
    <row r="13" spans="1:19" ht="56.25">
      <c r="A13" s="31">
        <f t="shared" ref="A13:A77" si="3">A12+1</f>
        <v>3</v>
      </c>
      <c r="B13" s="35" t="s">
        <v>29</v>
      </c>
      <c r="C13" s="35" t="s">
        <v>15</v>
      </c>
      <c r="D13" s="35" t="s">
        <v>27</v>
      </c>
      <c r="E13" s="35" t="s">
        <v>27</v>
      </c>
      <c r="F13" s="35" t="s">
        <v>23</v>
      </c>
      <c r="G13" s="35" t="s">
        <v>24</v>
      </c>
      <c r="H13" s="35" t="s">
        <v>25</v>
      </c>
      <c r="I13" s="35" t="s">
        <v>30</v>
      </c>
      <c r="J13" s="36" t="s">
        <v>31</v>
      </c>
      <c r="K13" s="37">
        <f t="shared" ref="K13:M14" si="4">K14</f>
        <v>50.7</v>
      </c>
      <c r="L13" s="37">
        <f t="shared" si="4"/>
        <v>50.7</v>
      </c>
      <c r="M13" s="37">
        <f t="shared" si="4"/>
        <v>50.7</v>
      </c>
      <c r="N13" s="77">
        <f t="shared" si="2"/>
        <v>100</v>
      </c>
    </row>
    <row r="14" spans="1:19" ht="56.25">
      <c r="A14" s="31">
        <f t="shared" si="3"/>
        <v>4</v>
      </c>
      <c r="B14" s="35" t="s">
        <v>29</v>
      </c>
      <c r="C14" s="35" t="s">
        <v>15</v>
      </c>
      <c r="D14" s="35" t="s">
        <v>27</v>
      </c>
      <c r="E14" s="35" t="s">
        <v>27</v>
      </c>
      <c r="F14" s="35" t="s">
        <v>32</v>
      </c>
      <c r="G14" s="35" t="s">
        <v>24</v>
      </c>
      <c r="H14" s="35" t="s">
        <v>25</v>
      </c>
      <c r="I14" s="35" t="s">
        <v>30</v>
      </c>
      <c r="J14" s="36" t="s">
        <v>31</v>
      </c>
      <c r="K14" s="37">
        <f t="shared" si="4"/>
        <v>50.7</v>
      </c>
      <c r="L14" s="37">
        <f t="shared" si="4"/>
        <v>50.7</v>
      </c>
      <c r="M14" s="37">
        <f t="shared" si="4"/>
        <v>50.7</v>
      </c>
      <c r="N14" s="77">
        <f t="shared" si="2"/>
        <v>100</v>
      </c>
    </row>
    <row r="15" spans="1:19" ht="262.5">
      <c r="A15" s="31">
        <f t="shared" si="3"/>
        <v>5</v>
      </c>
      <c r="B15" s="35" t="s">
        <v>29</v>
      </c>
      <c r="C15" s="35" t="s">
        <v>15</v>
      </c>
      <c r="D15" s="35" t="s">
        <v>27</v>
      </c>
      <c r="E15" s="35" t="s">
        <v>27</v>
      </c>
      <c r="F15" s="35" t="s">
        <v>33</v>
      </c>
      <c r="G15" s="35" t="s">
        <v>34</v>
      </c>
      <c r="H15" s="35" t="s">
        <v>25</v>
      </c>
      <c r="I15" s="35" t="s">
        <v>30</v>
      </c>
      <c r="J15" s="38" t="s">
        <v>35</v>
      </c>
      <c r="K15" s="37">
        <v>50.7</v>
      </c>
      <c r="L15" s="37">
        <v>50.7</v>
      </c>
      <c r="M15" s="37">
        <v>50.7</v>
      </c>
      <c r="N15" s="77">
        <f t="shared" si="2"/>
        <v>100</v>
      </c>
    </row>
    <row r="16" spans="1:19" ht="18.75">
      <c r="A16" s="31">
        <f t="shared" si="3"/>
        <v>6</v>
      </c>
      <c r="B16" s="35" t="s">
        <v>29</v>
      </c>
      <c r="C16" s="35" t="s">
        <v>15</v>
      </c>
      <c r="D16" s="35" t="s">
        <v>27</v>
      </c>
      <c r="E16" s="35" t="s">
        <v>34</v>
      </c>
      <c r="F16" s="35" t="s">
        <v>23</v>
      </c>
      <c r="G16" s="35" t="s">
        <v>27</v>
      </c>
      <c r="H16" s="35" t="s">
        <v>25</v>
      </c>
      <c r="I16" s="35" t="s">
        <v>30</v>
      </c>
      <c r="J16" s="36" t="s">
        <v>36</v>
      </c>
      <c r="K16" s="37">
        <f>K17+K18+K19+K20+K21</f>
        <v>76389.400000000009</v>
      </c>
      <c r="L16" s="37">
        <f t="shared" ref="L16:M16" si="5">L17+L18+L19+L20+L21</f>
        <v>76389.400000000009</v>
      </c>
      <c r="M16" s="37">
        <f t="shared" si="5"/>
        <v>73601.400000000009</v>
      </c>
      <c r="N16" s="77">
        <f t="shared" si="2"/>
        <v>96.350278965406204</v>
      </c>
    </row>
    <row r="17" spans="1:14" ht="150">
      <c r="A17" s="31">
        <f t="shared" si="3"/>
        <v>7</v>
      </c>
      <c r="B17" s="35" t="s">
        <v>29</v>
      </c>
      <c r="C17" s="35" t="s">
        <v>15</v>
      </c>
      <c r="D17" s="35" t="s">
        <v>27</v>
      </c>
      <c r="E17" s="35" t="s">
        <v>34</v>
      </c>
      <c r="F17" s="35" t="s">
        <v>32</v>
      </c>
      <c r="G17" s="35" t="s">
        <v>27</v>
      </c>
      <c r="H17" s="35" t="s">
        <v>25</v>
      </c>
      <c r="I17" s="35" t="s">
        <v>30</v>
      </c>
      <c r="J17" s="38" t="s">
        <v>37</v>
      </c>
      <c r="K17" s="37">
        <v>75481.8</v>
      </c>
      <c r="L17" s="37">
        <v>75481.8</v>
      </c>
      <c r="M17" s="37">
        <v>72694.100000000006</v>
      </c>
      <c r="N17" s="77">
        <f t="shared" si="2"/>
        <v>96.306791835912762</v>
      </c>
    </row>
    <row r="18" spans="1:14" ht="168.75">
      <c r="A18" s="31">
        <f t="shared" si="3"/>
        <v>8</v>
      </c>
      <c r="B18" s="35" t="s">
        <v>29</v>
      </c>
      <c r="C18" s="35" t="s">
        <v>15</v>
      </c>
      <c r="D18" s="35" t="s">
        <v>27</v>
      </c>
      <c r="E18" s="35" t="s">
        <v>34</v>
      </c>
      <c r="F18" s="35" t="s">
        <v>38</v>
      </c>
      <c r="G18" s="35" t="s">
        <v>27</v>
      </c>
      <c r="H18" s="35" t="s">
        <v>25</v>
      </c>
      <c r="I18" s="35" t="s">
        <v>30</v>
      </c>
      <c r="J18" s="39" t="s">
        <v>39</v>
      </c>
      <c r="K18" s="37">
        <v>112.6</v>
      </c>
      <c r="L18" s="37">
        <v>112.6</v>
      </c>
      <c r="M18" s="37">
        <v>112.6</v>
      </c>
      <c r="N18" s="77">
        <f t="shared" si="2"/>
        <v>100</v>
      </c>
    </row>
    <row r="19" spans="1:14" ht="75">
      <c r="A19" s="31">
        <f t="shared" si="3"/>
        <v>9</v>
      </c>
      <c r="B19" s="35" t="s">
        <v>29</v>
      </c>
      <c r="C19" s="35" t="s">
        <v>15</v>
      </c>
      <c r="D19" s="35" t="s">
        <v>27</v>
      </c>
      <c r="E19" s="35" t="s">
        <v>34</v>
      </c>
      <c r="F19" s="35" t="s">
        <v>40</v>
      </c>
      <c r="G19" s="35" t="s">
        <v>27</v>
      </c>
      <c r="H19" s="35" t="s">
        <v>25</v>
      </c>
      <c r="I19" s="35" t="s">
        <v>30</v>
      </c>
      <c r="J19" s="39" t="s">
        <v>41</v>
      </c>
      <c r="K19" s="37">
        <v>621</v>
      </c>
      <c r="L19" s="37">
        <v>621</v>
      </c>
      <c r="M19" s="37">
        <v>621</v>
      </c>
      <c r="N19" s="77">
        <f t="shared" si="2"/>
        <v>100</v>
      </c>
    </row>
    <row r="20" spans="1:14" ht="150">
      <c r="A20" s="31">
        <f t="shared" si="3"/>
        <v>10</v>
      </c>
      <c r="B20" s="35" t="s">
        <v>29</v>
      </c>
      <c r="C20" s="35" t="s">
        <v>15</v>
      </c>
      <c r="D20" s="35" t="s">
        <v>27</v>
      </c>
      <c r="E20" s="35" t="s">
        <v>34</v>
      </c>
      <c r="F20" s="35" t="s">
        <v>42</v>
      </c>
      <c r="G20" s="35" t="s">
        <v>27</v>
      </c>
      <c r="H20" s="35" t="s">
        <v>25</v>
      </c>
      <c r="I20" s="35" t="s">
        <v>30</v>
      </c>
      <c r="J20" s="38" t="s">
        <v>43</v>
      </c>
      <c r="K20" s="37">
        <v>39</v>
      </c>
      <c r="L20" s="37">
        <v>39</v>
      </c>
      <c r="M20" s="37">
        <v>39</v>
      </c>
      <c r="N20" s="77">
        <f t="shared" si="2"/>
        <v>100</v>
      </c>
    </row>
    <row r="21" spans="1:14" ht="112.5">
      <c r="A21" s="31">
        <f t="shared" si="3"/>
        <v>11</v>
      </c>
      <c r="B21" s="35" t="s">
        <v>29</v>
      </c>
      <c r="C21" s="35" t="s">
        <v>15</v>
      </c>
      <c r="D21" s="35" t="s">
        <v>27</v>
      </c>
      <c r="E21" s="35" t="s">
        <v>34</v>
      </c>
      <c r="F21" s="35" t="s">
        <v>44</v>
      </c>
      <c r="G21" s="35" t="s">
        <v>27</v>
      </c>
      <c r="H21" s="35" t="s">
        <v>25</v>
      </c>
      <c r="I21" s="35" t="s">
        <v>30</v>
      </c>
      <c r="J21" s="40" t="s">
        <v>45</v>
      </c>
      <c r="K21" s="37">
        <v>135</v>
      </c>
      <c r="L21" s="37">
        <v>135</v>
      </c>
      <c r="M21" s="37">
        <v>134.69999999999999</v>
      </c>
      <c r="N21" s="77">
        <f t="shared" si="2"/>
        <v>99.777777777777771</v>
      </c>
    </row>
    <row r="22" spans="1:14" ht="56.25">
      <c r="A22" s="31">
        <f t="shared" si="3"/>
        <v>12</v>
      </c>
      <c r="B22" s="35" t="s">
        <v>29</v>
      </c>
      <c r="C22" s="35" t="s">
        <v>15</v>
      </c>
      <c r="D22" s="35" t="s">
        <v>46</v>
      </c>
      <c r="E22" s="35" t="s">
        <v>24</v>
      </c>
      <c r="F22" s="35" t="s">
        <v>23</v>
      </c>
      <c r="G22" s="35" t="s">
        <v>24</v>
      </c>
      <c r="H22" s="35" t="s">
        <v>25</v>
      </c>
      <c r="I22" s="35" t="s">
        <v>23</v>
      </c>
      <c r="J22" s="36" t="s">
        <v>47</v>
      </c>
      <c r="K22" s="37">
        <f>K23</f>
        <v>810.19999999999993</v>
      </c>
      <c r="L22" s="37">
        <f t="shared" ref="L22:M23" si="6">L23</f>
        <v>810.19999999999993</v>
      </c>
      <c r="M22" s="37">
        <f t="shared" si="6"/>
        <v>869.2</v>
      </c>
      <c r="N22" s="77">
        <f t="shared" si="2"/>
        <v>107.28215255492472</v>
      </c>
    </row>
    <row r="23" spans="1:14" ht="56.25">
      <c r="A23" s="31">
        <f t="shared" si="3"/>
        <v>13</v>
      </c>
      <c r="B23" s="41" t="s">
        <v>29</v>
      </c>
      <c r="C23" s="41" t="s">
        <v>15</v>
      </c>
      <c r="D23" s="41" t="s">
        <v>46</v>
      </c>
      <c r="E23" s="41" t="s">
        <v>34</v>
      </c>
      <c r="F23" s="41" t="s">
        <v>23</v>
      </c>
      <c r="G23" s="41" t="s">
        <v>27</v>
      </c>
      <c r="H23" s="41" t="s">
        <v>25</v>
      </c>
      <c r="I23" s="41" t="s">
        <v>30</v>
      </c>
      <c r="J23" s="38" t="s">
        <v>48</v>
      </c>
      <c r="K23" s="37">
        <f>K24</f>
        <v>810.19999999999993</v>
      </c>
      <c r="L23" s="37">
        <f t="shared" si="6"/>
        <v>810.19999999999993</v>
      </c>
      <c r="M23" s="37">
        <f t="shared" si="6"/>
        <v>869.2</v>
      </c>
      <c r="N23" s="77">
        <f t="shared" si="2"/>
        <v>107.28215255492472</v>
      </c>
    </row>
    <row r="24" spans="1:14" ht="168.75">
      <c r="A24" s="31">
        <f t="shared" si="3"/>
        <v>14</v>
      </c>
      <c r="B24" s="41" t="s">
        <v>29</v>
      </c>
      <c r="C24" s="41" t="s">
        <v>15</v>
      </c>
      <c r="D24" s="41" t="s">
        <v>46</v>
      </c>
      <c r="E24" s="41" t="s">
        <v>34</v>
      </c>
      <c r="F24" s="41" t="s">
        <v>49</v>
      </c>
      <c r="G24" s="41" t="s">
        <v>27</v>
      </c>
      <c r="H24" s="41" t="s">
        <v>25</v>
      </c>
      <c r="I24" s="41" t="s">
        <v>30</v>
      </c>
      <c r="J24" s="38" t="s">
        <v>50</v>
      </c>
      <c r="K24" s="37">
        <f>K25+K27+K29+K31</f>
        <v>810.19999999999993</v>
      </c>
      <c r="L24" s="37">
        <f t="shared" ref="L24:M24" si="7">L25+L27+L29+L31</f>
        <v>810.19999999999993</v>
      </c>
      <c r="M24" s="37">
        <f t="shared" si="7"/>
        <v>869.2</v>
      </c>
      <c r="N24" s="77">
        <f t="shared" si="2"/>
        <v>107.28215255492472</v>
      </c>
    </row>
    <row r="25" spans="1:14" ht="112.5">
      <c r="A25" s="31">
        <f t="shared" si="3"/>
        <v>15</v>
      </c>
      <c r="B25" s="41" t="s">
        <v>29</v>
      </c>
      <c r="C25" s="41" t="s">
        <v>15</v>
      </c>
      <c r="D25" s="41" t="s">
        <v>46</v>
      </c>
      <c r="E25" s="41" t="s">
        <v>34</v>
      </c>
      <c r="F25" s="41" t="s">
        <v>51</v>
      </c>
      <c r="G25" s="41" t="s">
        <v>27</v>
      </c>
      <c r="H25" s="41" t="s">
        <v>25</v>
      </c>
      <c r="I25" s="41" t="s">
        <v>30</v>
      </c>
      <c r="J25" s="39" t="s">
        <v>52</v>
      </c>
      <c r="K25" s="37">
        <f>K26</f>
        <v>422.6</v>
      </c>
      <c r="L25" s="37">
        <f t="shared" ref="L25:M25" si="8">L26</f>
        <v>422.6</v>
      </c>
      <c r="M25" s="37">
        <f t="shared" si="8"/>
        <v>449</v>
      </c>
      <c r="N25" s="77">
        <f t="shared" si="2"/>
        <v>106.24704212020823</v>
      </c>
    </row>
    <row r="26" spans="1:14" ht="187.5">
      <c r="A26" s="31">
        <f t="shared" si="3"/>
        <v>16</v>
      </c>
      <c r="B26" s="41" t="s">
        <v>29</v>
      </c>
      <c r="C26" s="41" t="s">
        <v>15</v>
      </c>
      <c r="D26" s="41" t="s">
        <v>46</v>
      </c>
      <c r="E26" s="41" t="s">
        <v>34</v>
      </c>
      <c r="F26" s="41" t="s">
        <v>53</v>
      </c>
      <c r="G26" s="41" t="s">
        <v>27</v>
      </c>
      <c r="H26" s="41" t="s">
        <v>25</v>
      </c>
      <c r="I26" s="41" t="s">
        <v>30</v>
      </c>
      <c r="J26" s="38" t="s">
        <v>54</v>
      </c>
      <c r="K26" s="37">
        <v>422.6</v>
      </c>
      <c r="L26" s="37">
        <v>422.6</v>
      </c>
      <c r="M26" s="37">
        <v>449</v>
      </c>
      <c r="N26" s="77">
        <f t="shared" si="2"/>
        <v>106.24704212020823</v>
      </c>
    </row>
    <row r="27" spans="1:14" ht="131.25">
      <c r="A27" s="31">
        <f t="shared" si="3"/>
        <v>17</v>
      </c>
      <c r="B27" s="41" t="s">
        <v>29</v>
      </c>
      <c r="C27" s="41" t="s">
        <v>15</v>
      </c>
      <c r="D27" s="41" t="s">
        <v>46</v>
      </c>
      <c r="E27" s="41" t="s">
        <v>34</v>
      </c>
      <c r="F27" s="41" t="s">
        <v>55</v>
      </c>
      <c r="G27" s="41" t="s">
        <v>27</v>
      </c>
      <c r="H27" s="41" t="s">
        <v>25</v>
      </c>
      <c r="I27" s="41" t="s">
        <v>30</v>
      </c>
      <c r="J27" s="38" t="s">
        <v>56</v>
      </c>
      <c r="K27" s="37">
        <f>K28</f>
        <v>2</v>
      </c>
      <c r="L27" s="37">
        <f t="shared" ref="L27:M27" si="9">L28</f>
        <v>2</v>
      </c>
      <c r="M27" s="37">
        <f t="shared" si="9"/>
        <v>2.6</v>
      </c>
      <c r="N27" s="77">
        <f t="shared" si="2"/>
        <v>130</v>
      </c>
    </row>
    <row r="28" spans="1:14" ht="206.25">
      <c r="A28" s="31">
        <f t="shared" si="3"/>
        <v>18</v>
      </c>
      <c r="B28" s="41" t="s">
        <v>29</v>
      </c>
      <c r="C28" s="41" t="s">
        <v>15</v>
      </c>
      <c r="D28" s="41" t="s">
        <v>46</v>
      </c>
      <c r="E28" s="41" t="s">
        <v>34</v>
      </c>
      <c r="F28" s="41" t="s">
        <v>57</v>
      </c>
      <c r="G28" s="41" t="s">
        <v>27</v>
      </c>
      <c r="H28" s="41" t="s">
        <v>25</v>
      </c>
      <c r="I28" s="41" t="s">
        <v>30</v>
      </c>
      <c r="J28" s="38" t="s">
        <v>58</v>
      </c>
      <c r="K28" s="37">
        <v>2</v>
      </c>
      <c r="L28" s="37">
        <v>2</v>
      </c>
      <c r="M28" s="37">
        <v>2.6</v>
      </c>
      <c r="N28" s="77">
        <f t="shared" si="2"/>
        <v>130</v>
      </c>
    </row>
    <row r="29" spans="1:14" ht="112.5">
      <c r="A29" s="31">
        <f t="shared" si="3"/>
        <v>19</v>
      </c>
      <c r="B29" s="41" t="s">
        <v>29</v>
      </c>
      <c r="C29" s="41" t="s">
        <v>15</v>
      </c>
      <c r="D29" s="41" t="s">
        <v>46</v>
      </c>
      <c r="E29" s="41" t="s">
        <v>34</v>
      </c>
      <c r="F29" s="41" t="s">
        <v>59</v>
      </c>
      <c r="G29" s="41" t="s">
        <v>27</v>
      </c>
      <c r="H29" s="41" t="s">
        <v>25</v>
      </c>
      <c r="I29" s="41" t="s">
        <v>30</v>
      </c>
      <c r="J29" s="38" t="s">
        <v>60</v>
      </c>
      <c r="K29" s="37">
        <f>K30</f>
        <v>438.2</v>
      </c>
      <c r="L29" s="37">
        <f t="shared" ref="L29:M29" si="10">L30</f>
        <v>438.2</v>
      </c>
      <c r="M29" s="37">
        <f t="shared" si="10"/>
        <v>466.5</v>
      </c>
      <c r="N29" s="77">
        <f t="shared" si="2"/>
        <v>106.45823824737563</v>
      </c>
    </row>
    <row r="30" spans="1:14" ht="187.5">
      <c r="A30" s="31">
        <f t="shared" si="3"/>
        <v>20</v>
      </c>
      <c r="B30" s="41" t="s">
        <v>29</v>
      </c>
      <c r="C30" s="41" t="s">
        <v>15</v>
      </c>
      <c r="D30" s="41" t="s">
        <v>46</v>
      </c>
      <c r="E30" s="41" t="s">
        <v>34</v>
      </c>
      <c r="F30" s="41" t="s">
        <v>61</v>
      </c>
      <c r="G30" s="41" t="s">
        <v>27</v>
      </c>
      <c r="H30" s="41" t="s">
        <v>25</v>
      </c>
      <c r="I30" s="41" t="s">
        <v>30</v>
      </c>
      <c r="J30" s="38" t="s">
        <v>62</v>
      </c>
      <c r="K30" s="37">
        <v>438.2</v>
      </c>
      <c r="L30" s="37">
        <v>438.2</v>
      </c>
      <c r="M30" s="37">
        <v>466.5</v>
      </c>
      <c r="N30" s="77">
        <f t="shared" si="2"/>
        <v>106.45823824737563</v>
      </c>
    </row>
    <row r="31" spans="1:14" ht="112.5">
      <c r="A31" s="31">
        <f t="shared" si="3"/>
        <v>21</v>
      </c>
      <c r="B31" s="41" t="s">
        <v>29</v>
      </c>
      <c r="C31" s="41" t="s">
        <v>15</v>
      </c>
      <c r="D31" s="41" t="s">
        <v>46</v>
      </c>
      <c r="E31" s="41" t="s">
        <v>34</v>
      </c>
      <c r="F31" s="41" t="s">
        <v>63</v>
      </c>
      <c r="G31" s="41" t="s">
        <v>27</v>
      </c>
      <c r="H31" s="41" t="s">
        <v>25</v>
      </c>
      <c r="I31" s="41" t="s">
        <v>30</v>
      </c>
      <c r="J31" s="38" t="s">
        <v>64</v>
      </c>
      <c r="K31" s="37">
        <f>K32</f>
        <v>-52.6</v>
      </c>
      <c r="L31" s="37">
        <f t="shared" ref="L31:M31" si="11">L32</f>
        <v>-52.6</v>
      </c>
      <c r="M31" s="37">
        <f t="shared" si="11"/>
        <v>-48.9</v>
      </c>
      <c r="N31" s="77">
        <f t="shared" si="2"/>
        <v>92.965779467680605</v>
      </c>
    </row>
    <row r="32" spans="1:14" ht="187.5">
      <c r="A32" s="31">
        <f t="shared" si="3"/>
        <v>22</v>
      </c>
      <c r="B32" s="41" t="s">
        <v>29</v>
      </c>
      <c r="C32" s="41" t="s">
        <v>15</v>
      </c>
      <c r="D32" s="41" t="s">
        <v>46</v>
      </c>
      <c r="E32" s="41" t="s">
        <v>34</v>
      </c>
      <c r="F32" s="41" t="s">
        <v>65</v>
      </c>
      <c r="G32" s="41" t="s">
        <v>27</v>
      </c>
      <c r="H32" s="41" t="s">
        <v>25</v>
      </c>
      <c r="I32" s="41" t="s">
        <v>30</v>
      </c>
      <c r="J32" s="38" t="s">
        <v>66</v>
      </c>
      <c r="K32" s="37">
        <v>-52.6</v>
      </c>
      <c r="L32" s="37">
        <v>-52.6</v>
      </c>
      <c r="M32" s="37">
        <v>-48.9</v>
      </c>
      <c r="N32" s="77">
        <f t="shared" si="2"/>
        <v>92.965779467680605</v>
      </c>
    </row>
    <row r="33" spans="1:14" ht="18.75">
      <c r="A33" s="31">
        <f t="shared" si="3"/>
        <v>23</v>
      </c>
      <c r="B33" s="35" t="s">
        <v>29</v>
      </c>
      <c r="C33" s="35" t="s">
        <v>15</v>
      </c>
      <c r="D33" s="35" t="s">
        <v>67</v>
      </c>
      <c r="E33" s="35" t="s">
        <v>24</v>
      </c>
      <c r="F33" s="35" t="s">
        <v>23</v>
      </c>
      <c r="G33" s="35" t="s">
        <v>24</v>
      </c>
      <c r="H33" s="35" t="s">
        <v>25</v>
      </c>
      <c r="I33" s="35" t="s">
        <v>23</v>
      </c>
      <c r="J33" s="42" t="s">
        <v>68</v>
      </c>
      <c r="K33" s="37">
        <f>K34+K39+K40+K42</f>
        <v>36818.1</v>
      </c>
      <c r="L33" s="37">
        <f t="shared" ref="L33:M33" si="12">L34+L39+L40+L42</f>
        <v>36818.1</v>
      </c>
      <c r="M33" s="37">
        <f t="shared" si="12"/>
        <v>35931.199999999997</v>
      </c>
      <c r="N33" s="77">
        <f t="shared" si="2"/>
        <v>97.591130449425691</v>
      </c>
    </row>
    <row r="34" spans="1:14" ht="37.5">
      <c r="A34" s="31">
        <f t="shared" si="3"/>
        <v>24</v>
      </c>
      <c r="B34" s="35" t="s">
        <v>29</v>
      </c>
      <c r="C34" s="35" t="s">
        <v>15</v>
      </c>
      <c r="D34" s="35" t="s">
        <v>67</v>
      </c>
      <c r="E34" s="35" t="s">
        <v>27</v>
      </c>
      <c r="F34" s="35" t="s">
        <v>23</v>
      </c>
      <c r="G34" s="35" t="s">
        <v>24</v>
      </c>
      <c r="H34" s="35" t="s">
        <v>25</v>
      </c>
      <c r="I34" s="43" t="s">
        <v>30</v>
      </c>
      <c r="J34" s="36" t="s">
        <v>69</v>
      </c>
      <c r="K34" s="37">
        <f>K35+K37</f>
        <v>27923.9</v>
      </c>
      <c r="L34" s="37">
        <f t="shared" ref="L34:M34" si="13">L35+L37</f>
        <v>27923.9</v>
      </c>
      <c r="M34" s="37">
        <f t="shared" si="13"/>
        <v>27426.6</v>
      </c>
      <c r="N34" s="77">
        <f t="shared" si="2"/>
        <v>98.219088307865292</v>
      </c>
    </row>
    <row r="35" spans="1:14" ht="56.25">
      <c r="A35" s="31">
        <f t="shared" si="3"/>
        <v>25</v>
      </c>
      <c r="B35" s="35" t="s">
        <v>29</v>
      </c>
      <c r="C35" s="35" t="s">
        <v>15</v>
      </c>
      <c r="D35" s="35" t="s">
        <v>67</v>
      </c>
      <c r="E35" s="35" t="s">
        <v>27</v>
      </c>
      <c r="F35" s="35" t="s">
        <v>32</v>
      </c>
      <c r="G35" s="35" t="s">
        <v>27</v>
      </c>
      <c r="H35" s="35" t="s">
        <v>25</v>
      </c>
      <c r="I35" s="43" t="s">
        <v>30</v>
      </c>
      <c r="J35" s="36" t="s">
        <v>70</v>
      </c>
      <c r="K35" s="37">
        <f>K36</f>
        <v>19314.7</v>
      </c>
      <c r="L35" s="37">
        <f t="shared" ref="L35:M35" si="14">L36</f>
        <v>19314.7</v>
      </c>
      <c r="M35" s="37">
        <f t="shared" si="14"/>
        <v>18950.599999999999</v>
      </c>
      <c r="N35" s="77">
        <f t="shared" si="2"/>
        <v>98.114907298586047</v>
      </c>
    </row>
    <row r="36" spans="1:14" ht="56.25">
      <c r="A36" s="31">
        <f t="shared" si="3"/>
        <v>26</v>
      </c>
      <c r="B36" s="35" t="s">
        <v>29</v>
      </c>
      <c r="C36" s="44" t="s">
        <v>15</v>
      </c>
      <c r="D36" s="44" t="s">
        <v>67</v>
      </c>
      <c r="E36" s="44" t="s">
        <v>27</v>
      </c>
      <c r="F36" s="44" t="s">
        <v>71</v>
      </c>
      <c r="G36" s="44" t="s">
        <v>27</v>
      </c>
      <c r="H36" s="44" t="s">
        <v>25</v>
      </c>
      <c r="I36" s="45" t="s">
        <v>30</v>
      </c>
      <c r="J36" s="36" t="s">
        <v>70</v>
      </c>
      <c r="K36" s="37">
        <v>19314.7</v>
      </c>
      <c r="L36" s="37">
        <v>19314.7</v>
      </c>
      <c r="M36" s="37">
        <v>18950.599999999999</v>
      </c>
      <c r="N36" s="77">
        <f t="shared" si="2"/>
        <v>98.114907298586047</v>
      </c>
    </row>
    <row r="37" spans="1:14" ht="75">
      <c r="A37" s="31">
        <f t="shared" si="3"/>
        <v>27</v>
      </c>
      <c r="B37" s="35" t="s">
        <v>29</v>
      </c>
      <c r="C37" s="35" t="s">
        <v>15</v>
      </c>
      <c r="D37" s="35" t="s">
        <v>67</v>
      </c>
      <c r="E37" s="35" t="s">
        <v>27</v>
      </c>
      <c r="F37" s="35" t="s">
        <v>38</v>
      </c>
      <c r="G37" s="35" t="s">
        <v>27</v>
      </c>
      <c r="H37" s="35" t="s">
        <v>25</v>
      </c>
      <c r="I37" s="43" t="s">
        <v>30</v>
      </c>
      <c r="J37" s="36" t="s">
        <v>72</v>
      </c>
      <c r="K37" s="37">
        <f>K38</f>
        <v>8609.2000000000007</v>
      </c>
      <c r="L37" s="37">
        <f t="shared" ref="L37:M37" si="15">L38</f>
        <v>8609.2000000000007</v>
      </c>
      <c r="M37" s="37">
        <f t="shared" si="15"/>
        <v>8476</v>
      </c>
      <c r="N37" s="77">
        <f t="shared" si="2"/>
        <v>98.452817915718057</v>
      </c>
    </row>
    <row r="38" spans="1:14" ht="90.75" customHeight="1">
      <c r="A38" s="31">
        <f t="shared" si="3"/>
        <v>28</v>
      </c>
      <c r="B38" s="35" t="s">
        <v>29</v>
      </c>
      <c r="C38" s="65" t="s">
        <v>15</v>
      </c>
      <c r="D38" s="65" t="s">
        <v>67</v>
      </c>
      <c r="E38" s="65" t="s">
        <v>27</v>
      </c>
      <c r="F38" s="65" t="s">
        <v>73</v>
      </c>
      <c r="G38" s="65" t="s">
        <v>27</v>
      </c>
      <c r="H38" s="65" t="s">
        <v>25</v>
      </c>
      <c r="I38" s="66" t="s">
        <v>30</v>
      </c>
      <c r="J38" s="67" t="s">
        <v>74</v>
      </c>
      <c r="K38" s="37">
        <v>8609.2000000000007</v>
      </c>
      <c r="L38" s="37">
        <v>8609.2000000000007</v>
      </c>
      <c r="M38" s="37">
        <v>8476</v>
      </c>
      <c r="N38" s="77">
        <f t="shared" si="2"/>
        <v>98.452817915718057</v>
      </c>
    </row>
    <row r="39" spans="1:14" ht="37.5">
      <c r="A39" s="31">
        <f t="shared" si="3"/>
        <v>29</v>
      </c>
      <c r="B39" s="35" t="s">
        <v>29</v>
      </c>
      <c r="C39" s="41" t="s">
        <v>15</v>
      </c>
      <c r="D39" s="41" t="s">
        <v>67</v>
      </c>
      <c r="E39" s="41" t="s">
        <v>34</v>
      </c>
      <c r="F39" s="41" t="s">
        <v>32</v>
      </c>
      <c r="G39" s="41" t="s">
        <v>34</v>
      </c>
      <c r="H39" s="41" t="s">
        <v>25</v>
      </c>
      <c r="I39" s="41" t="s">
        <v>30</v>
      </c>
      <c r="J39" s="36" t="s">
        <v>355</v>
      </c>
      <c r="K39" s="37">
        <v>0</v>
      </c>
      <c r="L39" s="37">
        <v>0</v>
      </c>
      <c r="M39" s="37">
        <v>408.8</v>
      </c>
      <c r="N39" s="77">
        <v>0</v>
      </c>
    </row>
    <row r="40" spans="1:14" ht="18.75">
      <c r="A40" s="31">
        <f t="shared" si="3"/>
        <v>30</v>
      </c>
      <c r="B40" s="35" t="s">
        <v>29</v>
      </c>
      <c r="C40" s="35" t="s">
        <v>15</v>
      </c>
      <c r="D40" s="35" t="s">
        <v>67</v>
      </c>
      <c r="E40" s="35" t="s">
        <v>46</v>
      </c>
      <c r="F40" s="35" t="s">
        <v>23</v>
      </c>
      <c r="G40" s="35" t="s">
        <v>27</v>
      </c>
      <c r="H40" s="35" t="s">
        <v>25</v>
      </c>
      <c r="I40" s="35" t="s">
        <v>30</v>
      </c>
      <c r="J40" s="36" t="s">
        <v>75</v>
      </c>
      <c r="K40" s="37">
        <f>K41</f>
        <v>5000</v>
      </c>
      <c r="L40" s="37">
        <f>L41</f>
        <v>5000</v>
      </c>
      <c r="M40" s="37">
        <f>M41</f>
        <v>4201.6000000000004</v>
      </c>
      <c r="N40" s="77">
        <f t="shared" si="2"/>
        <v>84.032000000000011</v>
      </c>
    </row>
    <row r="41" spans="1:14" ht="18.75">
      <c r="A41" s="31">
        <f t="shared" si="3"/>
        <v>31</v>
      </c>
      <c r="B41" s="35" t="s">
        <v>29</v>
      </c>
      <c r="C41" s="35" t="s">
        <v>15</v>
      </c>
      <c r="D41" s="35" t="s">
        <v>67</v>
      </c>
      <c r="E41" s="35" t="s">
        <v>46</v>
      </c>
      <c r="F41" s="35" t="s">
        <v>32</v>
      </c>
      <c r="G41" s="35" t="s">
        <v>27</v>
      </c>
      <c r="H41" s="35" t="s">
        <v>25</v>
      </c>
      <c r="I41" s="35" t="s">
        <v>30</v>
      </c>
      <c r="J41" s="36" t="s">
        <v>75</v>
      </c>
      <c r="K41" s="37">
        <v>5000</v>
      </c>
      <c r="L41" s="37">
        <v>5000</v>
      </c>
      <c r="M41" s="37">
        <v>4201.6000000000004</v>
      </c>
      <c r="N41" s="77">
        <f t="shared" si="2"/>
        <v>84.032000000000011</v>
      </c>
    </row>
    <row r="42" spans="1:14" ht="37.5">
      <c r="A42" s="31">
        <f t="shared" si="3"/>
        <v>32</v>
      </c>
      <c r="B42" s="35" t="s">
        <v>29</v>
      </c>
      <c r="C42" s="35" t="s">
        <v>15</v>
      </c>
      <c r="D42" s="35" t="s">
        <v>67</v>
      </c>
      <c r="E42" s="35" t="s">
        <v>76</v>
      </c>
      <c r="F42" s="35" t="s">
        <v>23</v>
      </c>
      <c r="G42" s="35" t="s">
        <v>34</v>
      </c>
      <c r="H42" s="35" t="s">
        <v>25</v>
      </c>
      <c r="I42" s="35" t="s">
        <v>30</v>
      </c>
      <c r="J42" s="39" t="s">
        <v>77</v>
      </c>
      <c r="K42" s="37">
        <f>K43</f>
        <v>3894.2</v>
      </c>
      <c r="L42" s="37">
        <f>L43</f>
        <v>3894.2</v>
      </c>
      <c r="M42" s="37">
        <f>M43</f>
        <v>3894.2</v>
      </c>
      <c r="N42" s="77">
        <f t="shared" si="2"/>
        <v>100</v>
      </c>
    </row>
    <row r="43" spans="1:14" ht="57" customHeight="1">
      <c r="A43" s="31">
        <f t="shared" si="3"/>
        <v>33</v>
      </c>
      <c r="B43" s="35" t="s">
        <v>29</v>
      </c>
      <c r="C43" s="35" t="s">
        <v>15</v>
      </c>
      <c r="D43" s="35" t="s">
        <v>67</v>
      </c>
      <c r="E43" s="35" t="s">
        <v>76</v>
      </c>
      <c r="F43" s="35" t="s">
        <v>38</v>
      </c>
      <c r="G43" s="35" t="s">
        <v>34</v>
      </c>
      <c r="H43" s="35" t="s">
        <v>25</v>
      </c>
      <c r="I43" s="35" t="s">
        <v>30</v>
      </c>
      <c r="J43" s="38" t="s">
        <v>78</v>
      </c>
      <c r="K43" s="37">
        <v>3894.2</v>
      </c>
      <c r="L43" s="37">
        <v>3894.2</v>
      </c>
      <c r="M43" s="37">
        <v>3894.2</v>
      </c>
      <c r="N43" s="77">
        <f t="shared" si="2"/>
        <v>100</v>
      </c>
    </row>
    <row r="44" spans="1:14" ht="18.75">
      <c r="A44" s="31">
        <f t="shared" si="3"/>
        <v>34</v>
      </c>
      <c r="B44" s="35" t="s">
        <v>29</v>
      </c>
      <c r="C44" s="35" t="s">
        <v>15</v>
      </c>
      <c r="D44" s="35" t="s">
        <v>79</v>
      </c>
      <c r="E44" s="35" t="s">
        <v>24</v>
      </c>
      <c r="F44" s="35" t="s">
        <v>23</v>
      </c>
      <c r="G44" s="35" t="s">
        <v>24</v>
      </c>
      <c r="H44" s="35" t="s">
        <v>25</v>
      </c>
      <c r="I44" s="35" t="s">
        <v>23</v>
      </c>
      <c r="J44" s="36" t="s">
        <v>80</v>
      </c>
      <c r="K44" s="37">
        <f t="shared" ref="K44:M45" si="16">K45</f>
        <v>6830</v>
      </c>
      <c r="L44" s="37">
        <f t="shared" si="16"/>
        <v>6830</v>
      </c>
      <c r="M44" s="37">
        <f t="shared" si="16"/>
        <v>6829.8</v>
      </c>
      <c r="N44" s="77">
        <f t="shared" si="2"/>
        <v>99.997071742313324</v>
      </c>
    </row>
    <row r="45" spans="1:14" ht="56.25">
      <c r="A45" s="31">
        <f t="shared" si="3"/>
        <v>35</v>
      </c>
      <c r="B45" s="35" t="s">
        <v>29</v>
      </c>
      <c r="C45" s="35" t="s">
        <v>15</v>
      </c>
      <c r="D45" s="35" t="s">
        <v>79</v>
      </c>
      <c r="E45" s="35" t="s">
        <v>46</v>
      </c>
      <c r="F45" s="35" t="s">
        <v>23</v>
      </c>
      <c r="G45" s="35" t="s">
        <v>27</v>
      </c>
      <c r="H45" s="35" t="s">
        <v>25</v>
      </c>
      <c r="I45" s="35" t="s">
        <v>30</v>
      </c>
      <c r="J45" s="39" t="s">
        <v>81</v>
      </c>
      <c r="K45" s="37">
        <f t="shared" si="16"/>
        <v>6830</v>
      </c>
      <c r="L45" s="37">
        <f t="shared" si="16"/>
        <v>6830</v>
      </c>
      <c r="M45" s="37">
        <f t="shared" si="16"/>
        <v>6829.8</v>
      </c>
      <c r="N45" s="77">
        <f t="shared" si="2"/>
        <v>99.997071742313324</v>
      </c>
    </row>
    <row r="46" spans="1:14" ht="75">
      <c r="A46" s="31">
        <f t="shared" si="3"/>
        <v>36</v>
      </c>
      <c r="B46" s="35" t="s">
        <v>29</v>
      </c>
      <c r="C46" s="35" t="s">
        <v>15</v>
      </c>
      <c r="D46" s="35" t="s">
        <v>79</v>
      </c>
      <c r="E46" s="35" t="s">
        <v>46</v>
      </c>
      <c r="F46" s="35" t="s">
        <v>32</v>
      </c>
      <c r="G46" s="35" t="s">
        <v>27</v>
      </c>
      <c r="H46" s="35" t="s">
        <v>25</v>
      </c>
      <c r="I46" s="35" t="s">
        <v>30</v>
      </c>
      <c r="J46" s="39" t="s">
        <v>82</v>
      </c>
      <c r="K46" s="37">
        <v>6830</v>
      </c>
      <c r="L46" s="37">
        <v>6830</v>
      </c>
      <c r="M46" s="37">
        <v>6829.8</v>
      </c>
      <c r="N46" s="77">
        <f t="shared" si="2"/>
        <v>99.997071742313324</v>
      </c>
    </row>
    <row r="47" spans="1:14" ht="75">
      <c r="A47" s="31">
        <f t="shared" si="3"/>
        <v>37</v>
      </c>
      <c r="B47" s="35" t="s">
        <v>23</v>
      </c>
      <c r="C47" s="35" t="s">
        <v>15</v>
      </c>
      <c r="D47" s="35" t="s">
        <v>83</v>
      </c>
      <c r="E47" s="35" t="s">
        <v>24</v>
      </c>
      <c r="F47" s="35" t="s">
        <v>23</v>
      </c>
      <c r="G47" s="35" t="s">
        <v>24</v>
      </c>
      <c r="H47" s="35" t="s">
        <v>25</v>
      </c>
      <c r="I47" s="35" t="s">
        <v>23</v>
      </c>
      <c r="J47" s="46" t="s">
        <v>84</v>
      </c>
      <c r="K47" s="37">
        <f>K48</f>
        <v>12229.699999999999</v>
      </c>
      <c r="L47" s="37">
        <f t="shared" ref="L47:M47" si="17">L48</f>
        <v>12229.699999999999</v>
      </c>
      <c r="M47" s="37">
        <f t="shared" si="17"/>
        <v>12109.9</v>
      </c>
      <c r="N47" s="77">
        <f t="shared" si="2"/>
        <v>99.020417508197269</v>
      </c>
    </row>
    <row r="48" spans="1:14" ht="130.5" customHeight="1">
      <c r="A48" s="31">
        <f t="shared" si="3"/>
        <v>38</v>
      </c>
      <c r="B48" s="35" t="s">
        <v>23</v>
      </c>
      <c r="C48" s="35" t="s">
        <v>15</v>
      </c>
      <c r="D48" s="35" t="s">
        <v>83</v>
      </c>
      <c r="E48" s="35" t="s">
        <v>67</v>
      </c>
      <c r="F48" s="35" t="s">
        <v>23</v>
      </c>
      <c r="G48" s="35" t="s">
        <v>24</v>
      </c>
      <c r="H48" s="35" t="s">
        <v>25</v>
      </c>
      <c r="I48" s="35" t="s">
        <v>85</v>
      </c>
      <c r="J48" s="38" t="s">
        <v>86</v>
      </c>
      <c r="K48" s="37">
        <f>K49+K51+K53+K55+K57+K58</f>
        <v>12229.699999999999</v>
      </c>
      <c r="L48" s="37">
        <f t="shared" ref="L48:M48" si="18">L49+L51+L53+L55+L57+L58</f>
        <v>12229.699999999999</v>
      </c>
      <c r="M48" s="37">
        <f t="shared" si="18"/>
        <v>12109.9</v>
      </c>
      <c r="N48" s="77">
        <f t="shared" si="2"/>
        <v>99.020417508197269</v>
      </c>
    </row>
    <row r="49" spans="1:14" ht="95.25" customHeight="1">
      <c r="A49" s="31">
        <f t="shared" si="3"/>
        <v>39</v>
      </c>
      <c r="B49" s="35" t="s">
        <v>23</v>
      </c>
      <c r="C49" s="35" t="s">
        <v>15</v>
      </c>
      <c r="D49" s="35" t="s">
        <v>83</v>
      </c>
      <c r="E49" s="35" t="s">
        <v>67</v>
      </c>
      <c r="F49" s="35" t="s">
        <v>32</v>
      </c>
      <c r="G49" s="35" t="s">
        <v>24</v>
      </c>
      <c r="H49" s="35" t="s">
        <v>25</v>
      </c>
      <c r="I49" s="35" t="s">
        <v>85</v>
      </c>
      <c r="J49" s="38" t="s">
        <v>87</v>
      </c>
      <c r="K49" s="37">
        <f>K50</f>
        <v>3700</v>
      </c>
      <c r="L49" s="37">
        <f>L50</f>
        <v>3700</v>
      </c>
      <c r="M49" s="37">
        <f>M50</f>
        <v>3699.5</v>
      </c>
      <c r="N49" s="77">
        <f t="shared" si="2"/>
        <v>99.986486486486484</v>
      </c>
    </row>
    <row r="50" spans="1:14" ht="150">
      <c r="A50" s="31">
        <f t="shared" si="3"/>
        <v>40</v>
      </c>
      <c r="B50" s="35" t="s">
        <v>88</v>
      </c>
      <c r="C50" s="35" t="s">
        <v>15</v>
      </c>
      <c r="D50" s="35" t="s">
        <v>83</v>
      </c>
      <c r="E50" s="35" t="s">
        <v>67</v>
      </c>
      <c r="F50" s="35" t="s">
        <v>89</v>
      </c>
      <c r="G50" s="35" t="s">
        <v>67</v>
      </c>
      <c r="H50" s="35" t="s">
        <v>25</v>
      </c>
      <c r="I50" s="35" t="s">
        <v>85</v>
      </c>
      <c r="J50" s="39" t="s">
        <v>90</v>
      </c>
      <c r="K50" s="37">
        <v>3700</v>
      </c>
      <c r="L50" s="37">
        <v>3700</v>
      </c>
      <c r="M50" s="37">
        <v>3699.5</v>
      </c>
      <c r="N50" s="77">
        <f t="shared" si="2"/>
        <v>99.986486486486484</v>
      </c>
    </row>
    <row r="51" spans="1:14" ht="131.25">
      <c r="A51" s="31">
        <f t="shared" si="3"/>
        <v>41</v>
      </c>
      <c r="B51" s="35" t="s">
        <v>88</v>
      </c>
      <c r="C51" s="35" t="s">
        <v>15</v>
      </c>
      <c r="D51" s="35" t="s">
        <v>83</v>
      </c>
      <c r="E51" s="35" t="s">
        <v>67</v>
      </c>
      <c r="F51" s="35" t="s">
        <v>38</v>
      </c>
      <c r="G51" s="35" t="s">
        <v>24</v>
      </c>
      <c r="H51" s="35" t="s">
        <v>25</v>
      </c>
      <c r="I51" s="35" t="s">
        <v>85</v>
      </c>
      <c r="J51" s="39" t="s">
        <v>91</v>
      </c>
      <c r="K51" s="37">
        <f>K52</f>
        <v>991</v>
      </c>
      <c r="L51" s="37">
        <f t="shared" ref="L51:M51" si="19">L52</f>
        <v>991</v>
      </c>
      <c r="M51" s="37">
        <f t="shared" si="19"/>
        <v>991</v>
      </c>
      <c r="N51" s="77">
        <f t="shared" si="2"/>
        <v>100</v>
      </c>
    </row>
    <row r="52" spans="1:14" ht="131.25">
      <c r="A52" s="31">
        <f t="shared" si="3"/>
        <v>42</v>
      </c>
      <c r="B52" s="35" t="s">
        <v>88</v>
      </c>
      <c r="C52" s="35" t="s">
        <v>15</v>
      </c>
      <c r="D52" s="35" t="s">
        <v>83</v>
      </c>
      <c r="E52" s="35" t="s">
        <v>67</v>
      </c>
      <c r="F52" s="35" t="s">
        <v>92</v>
      </c>
      <c r="G52" s="35" t="s">
        <v>67</v>
      </c>
      <c r="H52" s="35" t="s">
        <v>25</v>
      </c>
      <c r="I52" s="35" t="s">
        <v>85</v>
      </c>
      <c r="J52" s="47" t="s">
        <v>93</v>
      </c>
      <c r="K52" s="37">
        <v>991</v>
      </c>
      <c r="L52" s="37">
        <v>991</v>
      </c>
      <c r="M52" s="37">
        <v>991</v>
      </c>
      <c r="N52" s="77">
        <f t="shared" si="2"/>
        <v>100</v>
      </c>
    </row>
    <row r="53" spans="1:14" ht="150">
      <c r="A53" s="31">
        <f t="shared" si="3"/>
        <v>43</v>
      </c>
      <c r="B53" s="35" t="s">
        <v>88</v>
      </c>
      <c r="C53" s="35" t="s">
        <v>15</v>
      </c>
      <c r="D53" s="35" t="s">
        <v>83</v>
      </c>
      <c r="E53" s="35" t="s">
        <v>67</v>
      </c>
      <c r="F53" s="35" t="s">
        <v>40</v>
      </c>
      <c r="G53" s="35" t="s">
        <v>24</v>
      </c>
      <c r="H53" s="35" t="s">
        <v>25</v>
      </c>
      <c r="I53" s="35" t="s">
        <v>85</v>
      </c>
      <c r="J53" s="48" t="s">
        <v>94</v>
      </c>
      <c r="K53" s="37">
        <f>K54</f>
        <v>38.799999999999997</v>
      </c>
      <c r="L53" s="37">
        <f t="shared" ref="L53:M53" si="20">L54</f>
        <v>38.799999999999997</v>
      </c>
      <c r="M53" s="37">
        <f t="shared" si="20"/>
        <v>38.799999999999997</v>
      </c>
      <c r="N53" s="77">
        <f t="shared" si="2"/>
        <v>100</v>
      </c>
    </row>
    <row r="54" spans="1:14" ht="112.5">
      <c r="A54" s="31">
        <f t="shared" si="3"/>
        <v>44</v>
      </c>
      <c r="B54" s="35" t="s">
        <v>88</v>
      </c>
      <c r="C54" s="35" t="s">
        <v>15</v>
      </c>
      <c r="D54" s="35" t="s">
        <v>83</v>
      </c>
      <c r="E54" s="35" t="s">
        <v>67</v>
      </c>
      <c r="F54" s="35" t="s">
        <v>95</v>
      </c>
      <c r="G54" s="35" t="s">
        <v>67</v>
      </c>
      <c r="H54" s="35" t="s">
        <v>25</v>
      </c>
      <c r="I54" s="35" t="s">
        <v>85</v>
      </c>
      <c r="J54" s="49" t="s">
        <v>96</v>
      </c>
      <c r="K54" s="37">
        <v>38.799999999999997</v>
      </c>
      <c r="L54" s="37">
        <v>38.799999999999997</v>
      </c>
      <c r="M54" s="37">
        <v>38.799999999999997</v>
      </c>
      <c r="N54" s="77">
        <f t="shared" si="2"/>
        <v>100</v>
      </c>
    </row>
    <row r="55" spans="1:14" ht="75">
      <c r="A55" s="31">
        <f t="shared" si="3"/>
        <v>45</v>
      </c>
      <c r="B55" s="35" t="s">
        <v>88</v>
      </c>
      <c r="C55" s="35" t="s">
        <v>15</v>
      </c>
      <c r="D55" s="35" t="s">
        <v>83</v>
      </c>
      <c r="E55" s="35" t="s">
        <v>67</v>
      </c>
      <c r="F55" s="35" t="s">
        <v>97</v>
      </c>
      <c r="G55" s="35" t="s">
        <v>24</v>
      </c>
      <c r="H55" s="35" t="s">
        <v>25</v>
      </c>
      <c r="I55" s="35" t="s">
        <v>85</v>
      </c>
      <c r="J55" s="50" t="s">
        <v>98</v>
      </c>
      <c r="K55" s="37">
        <f>K56</f>
        <v>7310</v>
      </c>
      <c r="L55" s="37">
        <f>L56</f>
        <v>7310</v>
      </c>
      <c r="M55" s="37">
        <f>M56</f>
        <v>7190.7</v>
      </c>
      <c r="N55" s="77">
        <f t="shared" si="2"/>
        <v>98.367989056087552</v>
      </c>
    </row>
    <row r="56" spans="1:14" ht="56.25">
      <c r="A56" s="31">
        <f t="shared" si="3"/>
        <v>46</v>
      </c>
      <c r="B56" s="35" t="s">
        <v>88</v>
      </c>
      <c r="C56" s="35" t="s">
        <v>15</v>
      </c>
      <c r="D56" s="35" t="s">
        <v>83</v>
      </c>
      <c r="E56" s="35" t="s">
        <v>67</v>
      </c>
      <c r="F56" s="35" t="s">
        <v>99</v>
      </c>
      <c r="G56" s="35" t="s">
        <v>67</v>
      </c>
      <c r="H56" s="35" t="s">
        <v>25</v>
      </c>
      <c r="I56" s="35" t="s">
        <v>85</v>
      </c>
      <c r="J56" s="51" t="s">
        <v>100</v>
      </c>
      <c r="K56" s="37">
        <v>7310</v>
      </c>
      <c r="L56" s="37">
        <v>7310</v>
      </c>
      <c r="M56" s="37">
        <v>7190.7</v>
      </c>
      <c r="N56" s="77">
        <f t="shared" si="2"/>
        <v>98.367989056087552</v>
      </c>
    </row>
    <row r="57" spans="1:14" ht="281.25">
      <c r="A57" s="31">
        <f t="shared" si="3"/>
        <v>47</v>
      </c>
      <c r="B57" s="35" t="s">
        <v>88</v>
      </c>
      <c r="C57" s="35" t="s">
        <v>15</v>
      </c>
      <c r="D57" s="35" t="s">
        <v>83</v>
      </c>
      <c r="E57" s="35" t="s">
        <v>67</v>
      </c>
      <c r="F57" s="35" t="s">
        <v>101</v>
      </c>
      <c r="G57" s="35" t="s">
        <v>67</v>
      </c>
      <c r="H57" s="35" t="s">
        <v>25</v>
      </c>
      <c r="I57" s="35" t="s">
        <v>85</v>
      </c>
      <c r="J57" s="52" t="s">
        <v>102</v>
      </c>
      <c r="K57" s="37">
        <v>1.9</v>
      </c>
      <c r="L57" s="37">
        <v>1.9</v>
      </c>
      <c r="M57" s="37">
        <v>1.9</v>
      </c>
      <c r="N57" s="77">
        <f t="shared" si="2"/>
        <v>100</v>
      </c>
    </row>
    <row r="58" spans="1:14" ht="243.75">
      <c r="A58" s="31">
        <f t="shared" si="3"/>
        <v>48</v>
      </c>
      <c r="B58" s="35" t="s">
        <v>88</v>
      </c>
      <c r="C58" s="35" t="s">
        <v>15</v>
      </c>
      <c r="D58" s="35" t="s">
        <v>83</v>
      </c>
      <c r="E58" s="35" t="s">
        <v>67</v>
      </c>
      <c r="F58" s="35" t="s">
        <v>103</v>
      </c>
      <c r="G58" s="35" t="s">
        <v>67</v>
      </c>
      <c r="H58" s="35" t="s">
        <v>25</v>
      </c>
      <c r="I58" s="35" t="s">
        <v>85</v>
      </c>
      <c r="J58" s="52" t="s">
        <v>104</v>
      </c>
      <c r="K58" s="37">
        <v>188</v>
      </c>
      <c r="L58" s="37">
        <v>188</v>
      </c>
      <c r="M58" s="37">
        <v>188</v>
      </c>
      <c r="N58" s="77">
        <f t="shared" si="2"/>
        <v>100</v>
      </c>
    </row>
    <row r="59" spans="1:14" ht="37.5">
      <c r="A59" s="31">
        <f t="shared" si="3"/>
        <v>49</v>
      </c>
      <c r="B59" s="35" t="s">
        <v>23</v>
      </c>
      <c r="C59" s="35" t="s">
        <v>15</v>
      </c>
      <c r="D59" s="35" t="s">
        <v>106</v>
      </c>
      <c r="E59" s="35" t="s">
        <v>24</v>
      </c>
      <c r="F59" s="35" t="s">
        <v>23</v>
      </c>
      <c r="G59" s="35" t="s">
        <v>24</v>
      </c>
      <c r="H59" s="35" t="s">
        <v>25</v>
      </c>
      <c r="I59" s="35" t="s">
        <v>23</v>
      </c>
      <c r="J59" s="36" t="s">
        <v>107</v>
      </c>
      <c r="K59" s="37">
        <f>K60</f>
        <v>48</v>
      </c>
      <c r="L59" s="37">
        <f>L60</f>
        <v>48</v>
      </c>
      <c r="M59" s="37">
        <f>M60</f>
        <v>47.7</v>
      </c>
      <c r="N59" s="77">
        <f t="shared" si="2"/>
        <v>99.375</v>
      </c>
    </row>
    <row r="60" spans="1:14" ht="37.5">
      <c r="A60" s="31">
        <f t="shared" si="3"/>
        <v>50</v>
      </c>
      <c r="B60" s="35" t="s">
        <v>105</v>
      </c>
      <c r="C60" s="35" t="s">
        <v>15</v>
      </c>
      <c r="D60" s="35" t="s">
        <v>106</v>
      </c>
      <c r="E60" s="35" t="s">
        <v>27</v>
      </c>
      <c r="F60" s="35" t="s">
        <v>23</v>
      </c>
      <c r="G60" s="35" t="s">
        <v>27</v>
      </c>
      <c r="H60" s="35" t="s">
        <v>25</v>
      </c>
      <c r="I60" s="35" t="s">
        <v>85</v>
      </c>
      <c r="J60" s="53" t="s">
        <v>108</v>
      </c>
      <c r="K60" s="37">
        <f>K61+K62</f>
        <v>48</v>
      </c>
      <c r="L60" s="37">
        <f t="shared" ref="L60:M60" si="21">L61+L62</f>
        <v>48</v>
      </c>
      <c r="M60" s="37">
        <f t="shared" si="21"/>
        <v>47.7</v>
      </c>
      <c r="N60" s="77">
        <f t="shared" si="2"/>
        <v>99.375</v>
      </c>
    </row>
    <row r="61" spans="1:14" ht="37.5">
      <c r="A61" s="31">
        <f t="shared" si="3"/>
        <v>51</v>
      </c>
      <c r="B61" s="35" t="s">
        <v>105</v>
      </c>
      <c r="C61" s="35" t="s">
        <v>15</v>
      </c>
      <c r="D61" s="35" t="s">
        <v>106</v>
      </c>
      <c r="E61" s="35" t="s">
        <v>27</v>
      </c>
      <c r="F61" s="35" t="s">
        <v>32</v>
      </c>
      <c r="G61" s="35" t="s">
        <v>27</v>
      </c>
      <c r="H61" s="35" t="s">
        <v>25</v>
      </c>
      <c r="I61" s="35" t="s">
        <v>85</v>
      </c>
      <c r="J61" s="36" t="s">
        <v>109</v>
      </c>
      <c r="K61" s="37">
        <v>24</v>
      </c>
      <c r="L61" s="37">
        <v>24</v>
      </c>
      <c r="M61" s="37">
        <v>23.3</v>
      </c>
      <c r="N61" s="77">
        <f t="shared" si="2"/>
        <v>97.083333333333329</v>
      </c>
    </row>
    <row r="62" spans="1:14" ht="18.75">
      <c r="A62" s="31">
        <f t="shared" si="3"/>
        <v>52</v>
      </c>
      <c r="B62" s="35" t="s">
        <v>105</v>
      </c>
      <c r="C62" s="35" t="s">
        <v>15</v>
      </c>
      <c r="D62" s="35" t="s">
        <v>106</v>
      </c>
      <c r="E62" s="35" t="s">
        <v>27</v>
      </c>
      <c r="F62" s="35" t="s">
        <v>110</v>
      </c>
      <c r="G62" s="35" t="s">
        <v>27</v>
      </c>
      <c r="H62" s="35" t="s">
        <v>25</v>
      </c>
      <c r="I62" s="35" t="s">
        <v>85</v>
      </c>
      <c r="J62" s="36" t="s">
        <v>111</v>
      </c>
      <c r="K62" s="37">
        <v>24</v>
      </c>
      <c r="L62" s="37">
        <v>24</v>
      </c>
      <c r="M62" s="37">
        <v>24.4</v>
      </c>
      <c r="N62" s="77">
        <f t="shared" si="2"/>
        <v>101.66666666666666</v>
      </c>
    </row>
    <row r="63" spans="1:14" ht="37.5">
      <c r="A63" s="31">
        <f t="shared" si="3"/>
        <v>53</v>
      </c>
      <c r="B63" s="35" t="s">
        <v>23</v>
      </c>
      <c r="C63" s="35" t="s">
        <v>15</v>
      </c>
      <c r="D63" s="35" t="s">
        <v>112</v>
      </c>
      <c r="E63" s="35" t="s">
        <v>24</v>
      </c>
      <c r="F63" s="35" t="s">
        <v>23</v>
      </c>
      <c r="G63" s="35" t="s">
        <v>24</v>
      </c>
      <c r="H63" s="35" t="s">
        <v>25</v>
      </c>
      <c r="I63" s="35" t="s">
        <v>23</v>
      </c>
      <c r="J63" s="36" t="s">
        <v>113</v>
      </c>
      <c r="K63" s="37">
        <f>K64+K68+K71</f>
        <v>30087.300000000003</v>
      </c>
      <c r="L63" s="37">
        <f t="shared" ref="L63:M63" si="22">L64+L68+L71</f>
        <v>30087.300000000003</v>
      </c>
      <c r="M63" s="37">
        <f t="shared" si="22"/>
        <v>22969.000000000004</v>
      </c>
      <c r="N63" s="77">
        <f t="shared" si="2"/>
        <v>76.341180498083915</v>
      </c>
    </row>
    <row r="64" spans="1:14" ht="18.75">
      <c r="A64" s="31">
        <f t="shared" si="3"/>
        <v>54</v>
      </c>
      <c r="B64" s="35" t="s">
        <v>23</v>
      </c>
      <c r="C64" s="35" t="s">
        <v>15</v>
      </c>
      <c r="D64" s="35" t="s">
        <v>112</v>
      </c>
      <c r="E64" s="35" t="s">
        <v>27</v>
      </c>
      <c r="F64" s="35" t="s">
        <v>23</v>
      </c>
      <c r="G64" s="35" t="s">
        <v>24</v>
      </c>
      <c r="H64" s="35" t="s">
        <v>25</v>
      </c>
      <c r="I64" s="35" t="s">
        <v>44</v>
      </c>
      <c r="J64" s="50" t="s">
        <v>115</v>
      </c>
      <c r="K64" s="37">
        <f t="shared" ref="K64:M64" si="23">K65</f>
        <v>29069.7</v>
      </c>
      <c r="L64" s="37">
        <f t="shared" si="23"/>
        <v>29069.7</v>
      </c>
      <c r="M64" s="37">
        <f t="shared" si="23"/>
        <v>21951.4</v>
      </c>
      <c r="N64" s="77">
        <f t="shared" si="2"/>
        <v>75.512991190139573</v>
      </c>
    </row>
    <row r="65" spans="1:14" ht="18.75">
      <c r="A65" s="31">
        <f t="shared" si="3"/>
        <v>55</v>
      </c>
      <c r="B65" s="35" t="s">
        <v>23</v>
      </c>
      <c r="C65" s="54" t="s">
        <v>15</v>
      </c>
      <c r="D65" s="54" t="s">
        <v>112</v>
      </c>
      <c r="E65" s="54" t="s">
        <v>27</v>
      </c>
      <c r="F65" s="54" t="s">
        <v>116</v>
      </c>
      <c r="G65" s="54" t="s">
        <v>24</v>
      </c>
      <c r="H65" s="54" t="s">
        <v>25</v>
      </c>
      <c r="I65" s="54" t="s">
        <v>44</v>
      </c>
      <c r="J65" s="55" t="s">
        <v>117</v>
      </c>
      <c r="K65" s="37">
        <f>K66+K67</f>
        <v>29069.7</v>
      </c>
      <c r="L65" s="37">
        <f t="shared" ref="L65:M65" si="24">L66+L67</f>
        <v>29069.7</v>
      </c>
      <c r="M65" s="37">
        <f t="shared" si="24"/>
        <v>21951.4</v>
      </c>
      <c r="N65" s="77">
        <f t="shared" si="2"/>
        <v>75.512991190139573</v>
      </c>
    </row>
    <row r="66" spans="1:14" ht="56.25">
      <c r="A66" s="31">
        <f t="shared" si="3"/>
        <v>56</v>
      </c>
      <c r="B66" s="35" t="s">
        <v>114</v>
      </c>
      <c r="C66" s="54" t="s">
        <v>15</v>
      </c>
      <c r="D66" s="54" t="s">
        <v>112</v>
      </c>
      <c r="E66" s="54" t="s">
        <v>27</v>
      </c>
      <c r="F66" s="54" t="s">
        <v>118</v>
      </c>
      <c r="G66" s="54" t="s">
        <v>67</v>
      </c>
      <c r="H66" s="54" t="s">
        <v>25</v>
      </c>
      <c r="I66" s="54" t="s">
        <v>44</v>
      </c>
      <c r="J66" s="50" t="s">
        <v>119</v>
      </c>
      <c r="K66" s="37">
        <v>22127.9</v>
      </c>
      <c r="L66" s="37">
        <v>22127.9</v>
      </c>
      <c r="M66" s="37">
        <v>15009.6</v>
      </c>
      <c r="N66" s="77">
        <f t="shared" si="2"/>
        <v>67.831109142756432</v>
      </c>
    </row>
    <row r="67" spans="1:14" ht="56.25">
      <c r="A67" s="31">
        <f t="shared" si="3"/>
        <v>57</v>
      </c>
      <c r="B67" s="35" t="s">
        <v>88</v>
      </c>
      <c r="C67" s="54" t="s">
        <v>15</v>
      </c>
      <c r="D67" s="54" t="s">
        <v>112</v>
      </c>
      <c r="E67" s="54" t="s">
        <v>27</v>
      </c>
      <c r="F67" s="54" t="s">
        <v>118</v>
      </c>
      <c r="G67" s="54" t="s">
        <v>67</v>
      </c>
      <c r="H67" s="54" t="s">
        <v>25</v>
      </c>
      <c r="I67" s="54" t="s">
        <v>44</v>
      </c>
      <c r="J67" s="50" t="s">
        <v>119</v>
      </c>
      <c r="K67" s="37">
        <v>6941.8</v>
      </c>
      <c r="L67" s="37">
        <v>6941.8</v>
      </c>
      <c r="M67" s="37">
        <v>6941.8</v>
      </c>
      <c r="N67" s="77">
        <f t="shared" si="2"/>
        <v>100</v>
      </c>
    </row>
    <row r="68" spans="1:14" ht="18.75">
      <c r="A68" s="31">
        <f t="shared" si="3"/>
        <v>58</v>
      </c>
      <c r="B68" s="41" t="s">
        <v>23</v>
      </c>
      <c r="C68" s="41" t="s">
        <v>15</v>
      </c>
      <c r="D68" s="41" t="s">
        <v>112</v>
      </c>
      <c r="E68" s="41" t="s">
        <v>34</v>
      </c>
      <c r="F68" s="41" t="s">
        <v>23</v>
      </c>
      <c r="G68" s="41" t="s">
        <v>24</v>
      </c>
      <c r="H68" s="54" t="s">
        <v>25</v>
      </c>
      <c r="I68" s="41" t="s">
        <v>44</v>
      </c>
      <c r="J68" s="56" t="s">
        <v>120</v>
      </c>
      <c r="K68" s="37">
        <f>K69</f>
        <v>266.89999999999998</v>
      </c>
      <c r="L68" s="37">
        <f t="shared" ref="L68:M69" si="25">L69</f>
        <v>266.89999999999998</v>
      </c>
      <c r="M68" s="37">
        <f t="shared" si="25"/>
        <v>266.89999999999998</v>
      </c>
      <c r="N68" s="77">
        <f t="shared" si="2"/>
        <v>100</v>
      </c>
    </row>
    <row r="69" spans="1:14" ht="56.25">
      <c r="A69" s="31">
        <f t="shared" si="3"/>
        <v>59</v>
      </c>
      <c r="B69" s="41" t="s">
        <v>88</v>
      </c>
      <c r="C69" s="41" t="s">
        <v>15</v>
      </c>
      <c r="D69" s="41" t="s">
        <v>112</v>
      </c>
      <c r="E69" s="41" t="s">
        <v>34</v>
      </c>
      <c r="F69" s="41" t="s">
        <v>121</v>
      </c>
      <c r="G69" s="41" t="s">
        <v>24</v>
      </c>
      <c r="H69" s="54" t="s">
        <v>25</v>
      </c>
      <c r="I69" s="41" t="s">
        <v>44</v>
      </c>
      <c r="J69" s="57" t="s">
        <v>122</v>
      </c>
      <c r="K69" s="37">
        <f>K70</f>
        <v>266.89999999999998</v>
      </c>
      <c r="L69" s="37">
        <f t="shared" si="25"/>
        <v>266.89999999999998</v>
      </c>
      <c r="M69" s="37">
        <f t="shared" si="25"/>
        <v>266.89999999999998</v>
      </c>
      <c r="N69" s="77">
        <f t="shared" si="2"/>
        <v>100</v>
      </c>
    </row>
    <row r="70" spans="1:14" ht="56.25">
      <c r="A70" s="31">
        <f t="shared" si="3"/>
        <v>60</v>
      </c>
      <c r="B70" s="41" t="s">
        <v>88</v>
      </c>
      <c r="C70" s="41" t="s">
        <v>15</v>
      </c>
      <c r="D70" s="41" t="s">
        <v>112</v>
      </c>
      <c r="E70" s="41" t="s">
        <v>34</v>
      </c>
      <c r="F70" s="41" t="s">
        <v>123</v>
      </c>
      <c r="G70" s="41" t="s">
        <v>67</v>
      </c>
      <c r="H70" s="54" t="s">
        <v>25</v>
      </c>
      <c r="I70" s="41" t="s">
        <v>44</v>
      </c>
      <c r="J70" s="39" t="s">
        <v>124</v>
      </c>
      <c r="K70" s="37">
        <v>266.89999999999998</v>
      </c>
      <c r="L70" s="37">
        <v>266.89999999999998</v>
      </c>
      <c r="M70" s="37">
        <v>266.89999999999998</v>
      </c>
      <c r="N70" s="77">
        <f t="shared" si="2"/>
        <v>100</v>
      </c>
    </row>
    <row r="71" spans="1:14" ht="37.5">
      <c r="A71" s="31">
        <f t="shared" si="3"/>
        <v>61</v>
      </c>
      <c r="B71" s="41" t="s">
        <v>23</v>
      </c>
      <c r="C71" s="41" t="s">
        <v>15</v>
      </c>
      <c r="D71" s="41" t="s">
        <v>112</v>
      </c>
      <c r="E71" s="41" t="s">
        <v>34</v>
      </c>
      <c r="F71" s="41" t="s">
        <v>116</v>
      </c>
      <c r="G71" s="41" t="s">
        <v>24</v>
      </c>
      <c r="H71" s="54" t="s">
        <v>25</v>
      </c>
      <c r="I71" s="41" t="s">
        <v>44</v>
      </c>
      <c r="J71" s="58" t="s">
        <v>126</v>
      </c>
      <c r="K71" s="37">
        <f>K72+K73+K74</f>
        <v>750.7</v>
      </c>
      <c r="L71" s="37">
        <f t="shared" ref="L71:M71" si="26">L72+L73+L74</f>
        <v>750.7</v>
      </c>
      <c r="M71" s="37">
        <f t="shared" si="26"/>
        <v>750.7</v>
      </c>
      <c r="N71" s="77">
        <f t="shared" si="2"/>
        <v>100</v>
      </c>
    </row>
    <row r="72" spans="1:14" ht="37.5">
      <c r="A72" s="31">
        <f t="shared" si="3"/>
        <v>62</v>
      </c>
      <c r="B72" s="41" t="s">
        <v>125</v>
      </c>
      <c r="C72" s="41" t="s">
        <v>15</v>
      </c>
      <c r="D72" s="41" t="s">
        <v>112</v>
      </c>
      <c r="E72" s="41" t="s">
        <v>34</v>
      </c>
      <c r="F72" s="41" t="s">
        <v>118</v>
      </c>
      <c r="G72" s="41" t="s">
        <v>67</v>
      </c>
      <c r="H72" s="54" t="s">
        <v>25</v>
      </c>
      <c r="I72" s="41" t="s">
        <v>44</v>
      </c>
      <c r="J72" s="49" t="s">
        <v>127</v>
      </c>
      <c r="K72" s="37">
        <v>374.4</v>
      </c>
      <c r="L72" s="37">
        <v>374.4</v>
      </c>
      <c r="M72" s="37">
        <v>374.4</v>
      </c>
      <c r="N72" s="77">
        <f t="shared" si="2"/>
        <v>100</v>
      </c>
    </row>
    <row r="73" spans="1:14" ht="37.5">
      <c r="A73" s="31">
        <f t="shared" si="3"/>
        <v>63</v>
      </c>
      <c r="B73" s="41" t="s">
        <v>88</v>
      </c>
      <c r="C73" s="41" t="s">
        <v>15</v>
      </c>
      <c r="D73" s="41" t="s">
        <v>112</v>
      </c>
      <c r="E73" s="41" t="s">
        <v>34</v>
      </c>
      <c r="F73" s="41" t="s">
        <v>118</v>
      </c>
      <c r="G73" s="41" t="s">
        <v>67</v>
      </c>
      <c r="H73" s="54" t="s">
        <v>25</v>
      </c>
      <c r="I73" s="41" t="s">
        <v>44</v>
      </c>
      <c r="J73" s="48" t="s">
        <v>127</v>
      </c>
      <c r="K73" s="37">
        <v>113.2</v>
      </c>
      <c r="L73" s="37">
        <v>113.2</v>
      </c>
      <c r="M73" s="37">
        <v>113.2</v>
      </c>
      <c r="N73" s="77">
        <f t="shared" si="2"/>
        <v>100</v>
      </c>
    </row>
    <row r="74" spans="1:14" ht="37.5">
      <c r="A74" s="31">
        <f t="shared" si="3"/>
        <v>64</v>
      </c>
      <c r="B74" s="41" t="s">
        <v>114</v>
      </c>
      <c r="C74" s="41" t="s">
        <v>15</v>
      </c>
      <c r="D74" s="41" t="s">
        <v>112</v>
      </c>
      <c r="E74" s="41" t="s">
        <v>34</v>
      </c>
      <c r="F74" s="41" t="s">
        <v>118</v>
      </c>
      <c r="G74" s="41" t="s">
        <v>67</v>
      </c>
      <c r="H74" s="54" t="s">
        <v>25</v>
      </c>
      <c r="I74" s="41" t="s">
        <v>44</v>
      </c>
      <c r="J74" s="48" t="s">
        <v>127</v>
      </c>
      <c r="K74" s="37">
        <v>263.10000000000002</v>
      </c>
      <c r="L74" s="37">
        <v>263.10000000000002</v>
      </c>
      <c r="M74" s="37">
        <v>263.10000000000002</v>
      </c>
      <c r="N74" s="77">
        <f t="shared" si="2"/>
        <v>100</v>
      </c>
    </row>
    <row r="75" spans="1:14" ht="37.5">
      <c r="A75" s="31">
        <f t="shared" si="3"/>
        <v>65</v>
      </c>
      <c r="B75" s="35" t="s">
        <v>23</v>
      </c>
      <c r="C75" s="35" t="s">
        <v>15</v>
      </c>
      <c r="D75" s="35" t="s">
        <v>128</v>
      </c>
      <c r="E75" s="35" t="s">
        <v>24</v>
      </c>
      <c r="F75" s="35" t="s">
        <v>23</v>
      </c>
      <c r="G75" s="35" t="s">
        <v>24</v>
      </c>
      <c r="H75" s="35" t="s">
        <v>25</v>
      </c>
      <c r="I75" s="35" t="s">
        <v>23</v>
      </c>
      <c r="J75" s="36" t="s">
        <v>129</v>
      </c>
      <c r="K75" s="37">
        <f>K76+K77+K80+K82</f>
        <v>7584</v>
      </c>
      <c r="L75" s="37">
        <f t="shared" ref="L75:M75" si="27">L76+L77+L80+L82</f>
        <v>7584</v>
      </c>
      <c r="M75" s="37">
        <f t="shared" si="27"/>
        <v>7584</v>
      </c>
      <c r="N75" s="77">
        <f t="shared" si="2"/>
        <v>100</v>
      </c>
    </row>
    <row r="76" spans="1:14" ht="150">
      <c r="A76" s="31">
        <f t="shared" si="3"/>
        <v>66</v>
      </c>
      <c r="B76" s="35" t="s">
        <v>88</v>
      </c>
      <c r="C76" s="35" t="s">
        <v>15</v>
      </c>
      <c r="D76" s="35" t="s">
        <v>128</v>
      </c>
      <c r="E76" s="35" t="s">
        <v>34</v>
      </c>
      <c r="F76" s="35" t="s">
        <v>130</v>
      </c>
      <c r="G76" s="35" t="s">
        <v>67</v>
      </c>
      <c r="H76" s="35" t="s">
        <v>25</v>
      </c>
      <c r="I76" s="35" t="s">
        <v>101</v>
      </c>
      <c r="J76" s="59" t="s">
        <v>131</v>
      </c>
      <c r="K76" s="37">
        <v>84.8</v>
      </c>
      <c r="L76" s="37">
        <v>84.8</v>
      </c>
      <c r="M76" s="37">
        <v>84.8</v>
      </c>
      <c r="N76" s="77">
        <f t="shared" ref="N76:N157" si="28">M76/L76*100</f>
        <v>100</v>
      </c>
    </row>
    <row r="77" spans="1:14" ht="56.25">
      <c r="A77" s="31">
        <f t="shared" si="3"/>
        <v>67</v>
      </c>
      <c r="B77" s="35" t="s">
        <v>23</v>
      </c>
      <c r="C77" s="35" t="s">
        <v>15</v>
      </c>
      <c r="D77" s="35" t="s">
        <v>128</v>
      </c>
      <c r="E77" s="35" t="s">
        <v>132</v>
      </c>
      <c r="F77" s="35" t="s">
        <v>23</v>
      </c>
      <c r="G77" s="35" t="s">
        <v>24</v>
      </c>
      <c r="H77" s="35" t="s">
        <v>25</v>
      </c>
      <c r="I77" s="35" t="s">
        <v>133</v>
      </c>
      <c r="J77" s="36" t="s">
        <v>134</v>
      </c>
      <c r="K77" s="37">
        <f t="shared" ref="K77:M78" si="29">K78</f>
        <v>489.4</v>
      </c>
      <c r="L77" s="37">
        <f t="shared" si="29"/>
        <v>489.4</v>
      </c>
      <c r="M77" s="37">
        <f t="shared" si="29"/>
        <v>489.4</v>
      </c>
      <c r="N77" s="77">
        <f t="shared" si="28"/>
        <v>100</v>
      </c>
    </row>
    <row r="78" spans="1:14" ht="56.25">
      <c r="A78" s="31">
        <f t="shared" ref="A78:A141" si="30">A77+1</f>
        <v>68</v>
      </c>
      <c r="B78" s="35" t="s">
        <v>88</v>
      </c>
      <c r="C78" s="35" t="s">
        <v>15</v>
      </c>
      <c r="D78" s="35" t="s">
        <v>128</v>
      </c>
      <c r="E78" s="35" t="s">
        <v>132</v>
      </c>
      <c r="F78" s="35" t="s">
        <v>32</v>
      </c>
      <c r="G78" s="35" t="s">
        <v>24</v>
      </c>
      <c r="H78" s="35" t="s">
        <v>25</v>
      </c>
      <c r="I78" s="35" t="s">
        <v>133</v>
      </c>
      <c r="J78" s="46" t="s">
        <v>135</v>
      </c>
      <c r="K78" s="37">
        <f>K79</f>
        <v>489.4</v>
      </c>
      <c r="L78" s="37">
        <f t="shared" si="29"/>
        <v>489.4</v>
      </c>
      <c r="M78" s="37">
        <f t="shared" si="29"/>
        <v>489.4</v>
      </c>
      <c r="N78" s="77">
        <f t="shared" si="28"/>
        <v>100</v>
      </c>
    </row>
    <row r="79" spans="1:14" ht="93.75">
      <c r="A79" s="31">
        <f t="shared" si="30"/>
        <v>69</v>
      </c>
      <c r="B79" s="35" t="s">
        <v>88</v>
      </c>
      <c r="C79" s="35" t="s">
        <v>15</v>
      </c>
      <c r="D79" s="35" t="s">
        <v>128</v>
      </c>
      <c r="E79" s="35" t="s">
        <v>132</v>
      </c>
      <c r="F79" s="35" t="s">
        <v>89</v>
      </c>
      <c r="G79" s="35" t="s">
        <v>67</v>
      </c>
      <c r="H79" s="35" t="s">
        <v>25</v>
      </c>
      <c r="I79" s="35" t="s">
        <v>133</v>
      </c>
      <c r="J79" s="60" t="s">
        <v>136</v>
      </c>
      <c r="K79" s="37">
        <v>489.4</v>
      </c>
      <c r="L79" s="37">
        <v>489.4</v>
      </c>
      <c r="M79" s="37">
        <v>489.4</v>
      </c>
      <c r="N79" s="77">
        <f t="shared" si="28"/>
        <v>100</v>
      </c>
    </row>
    <row r="80" spans="1:14" ht="78" customHeight="1">
      <c r="A80" s="31">
        <f t="shared" si="30"/>
        <v>70</v>
      </c>
      <c r="B80" s="35" t="s">
        <v>88</v>
      </c>
      <c r="C80" s="35" t="s">
        <v>15</v>
      </c>
      <c r="D80" s="35" t="s">
        <v>128</v>
      </c>
      <c r="E80" s="35" t="s">
        <v>132</v>
      </c>
      <c r="F80" s="35" t="s">
        <v>38</v>
      </c>
      <c r="G80" s="35" t="s">
        <v>24</v>
      </c>
      <c r="H80" s="35" t="s">
        <v>25</v>
      </c>
      <c r="I80" s="35" t="s">
        <v>133</v>
      </c>
      <c r="J80" s="38" t="s">
        <v>137</v>
      </c>
      <c r="K80" s="37">
        <f>K81</f>
        <v>11.1</v>
      </c>
      <c r="L80" s="37">
        <f t="shared" ref="L80:M80" si="31">L81</f>
        <v>11.1</v>
      </c>
      <c r="M80" s="37">
        <f t="shared" si="31"/>
        <v>11.1</v>
      </c>
      <c r="N80" s="77">
        <f t="shared" si="28"/>
        <v>100</v>
      </c>
    </row>
    <row r="81" spans="1:14" ht="93.75">
      <c r="A81" s="31">
        <f t="shared" si="30"/>
        <v>71</v>
      </c>
      <c r="B81" s="35" t="s">
        <v>88</v>
      </c>
      <c r="C81" s="35" t="s">
        <v>15</v>
      </c>
      <c r="D81" s="35" t="s">
        <v>128</v>
      </c>
      <c r="E81" s="35" t="s">
        <v>132</v>
      </c>
      <c r="F81" s="35" t="s">
        <v>92</v>
      </c>
      <c r="G81" s="35" t="s">
        <v>67</v>
      </c>
      <c r="H81" s="35" t="s">
        <v>25</v>
      </c>
      <c r="I81" s="35" t="s">
        <v>133</v>
      </c>
      <c r="J81" s="39" t="s">
        <v>138</v>
      </c>
      <c r="K81" s="37">
        <v>11.1</v>
      </c>
      <c r="L81" s="37">
        <v>11.1</v>
      </c>
      <c r="M81" s="37">
        <v>11.1</v>
      </c>
      <c r="N81" s="77">
        <f t="shared" si="28"/>
        <v>100</v>
      </c>
    </row>
    <row r="82" spans="1:14" ht="75">
      <c r="A82" s="31">
        <f t="shared" si="30"/>
        <v>72</v>
      </c>
      <c r="B82" s="35" t="s">
        <v>88</v>
      </c>
      <c r="C82" s="35" t="s">
        <v>15</v>
      </c>
      <c r="D82" s="35" t="s">
        <v>128</v>
      </c>
      <c r="E82" s="35" t="s">
        <v>112</v>
      </c>
      <c r="F82" s="35" t="s">
        <v>139</v>
      </c>
      <c r="G82" s="35" t="s">
        <v>67</v>
      </c>
      <c r="H82" s="35" t="s">
        <v>25</v>
      </c>
      <c r="I82" s="35" t="s">
        <v>101</v>
      </c>
      <c r="J82" s="61" t="s">
        <v>140</v>
      </c>
      <c r="K82" s="37">
        <v>6998.7</v>
      </c>
      <c r="L82" s="37">
        <v>6998.7</v>
      </c>
      <c r="M82" s="37">
        <v>6998.7</v>
      </c>
      <c r="N82" s="77">
        <f t="shared" si="28"/>
        <v>100</v>
      </c>
    </row>
    <row r="83" spans="1:14" ht="37.5">
      <c r="A83" s="31">
        <f t="shared" si="30"/>
        <v>73</v>
      </c>
      <c r="B83" s="35" t="s">
        <v>23</v>
      </c>
      <c r="C83" s="35" t="s">
        <v>15</v>
      </c>
      <c r="D83" s="35" t="s">
        <v>141</v>
      </c>
      <c r="E83" s="35" t="s">
        <v>24</v>
      </c>
      <c r="F83" s="35" t="s">
        <v>23</v>
      </c>
      <c r="G83" s="35" t="s">
        <v>24</v>
      </c>
      <c r="H83" s="35" t="s">
        <v>25</v>
      </c>
      <c r="I83" s="35" t="s">
        <v>23</v>
      </c>
      <c r="J83" s="36" t="s">
        <v>142</v>
      </c>
      <c r="K83" s="37">
        <f>K84</f>
        <v>12017.7</v>
      </c>
      <c r="L83" s="37">
        <f>L84</f>
        <v>12017.7</v>
      </c>
      <c r="M83" s="37">
        <f t="shared" ref="M83" si="32">M84</f>
        <v>13569.12</v>
      </c>
      <c r="N83" s="77">
        <f t="shared" si="28"/>
        <v>112.90945854864076</v>
      </c>
    </row>
    <row r="84" spans="1:14" ht="56.25">
      <c r="A84" s="31">
        <f t="shared" si="30"/>
        <v>74</v>
      </c>
      <c r="B84" s="35" t="s">
        <v>23</v>
      </c>
      <c r="C84" s="35" t="s">
        <v>15</v>
      </c>
      <c r="D84" s="35" t="s">
        <v>141</v>
      </c>
      <c r="E84" s="35" t="s">
        <v>27</v>
      </c>
      <c r="F84" s="35" t="s">
        <v>23</v>
      </c>
      <c r="G84" s="35" t="s">
        <v>27</v>
      </c>
      <c r="H84" s="35" t="s">
        <v>25</v>
      </c>
      <c r="I84" s="35" t="s">
        <v>143</v>
      </c>
      <c r="J84" s="46" t="s">
        <v>144</v>
      </c>
      <c r="K84" s="37">
        <f>K85+K86+K87+K88+K89+K90+K91+K92+K93+K94+K95+K96+K97+K98+K99+K100+K101+K102+K103+K104+K105+K106+K107</f>
        <v>12017.7</v>
      </c>
      <c r="L84" s="37">
        <f t="shared" ref="L84:M84" si="33">L85+L86+L87+L88+L89+L90+L91+L92+L93+L94+L95+L96+L97+L98+L99+L100+L101+L102+L103+L104+L105+L106+L107</f>
        <v>12017.7</v>
      </c>
      <c r="M84" s="37">
        <f t="shared" si="33"/>
        <v>13569.12</v>
      </c>
      <c r="N84" s="77">
        <f t="shared" si="28"/>
        <v>112.90945854864076</v>
      </c>
    </row>
    <row r="85" spans="1:14" ht="168.75">
      <c r="A85" s="31">
        <f t="shared" si="30"/>
        <v>75</v>
      </c>
      <c r="B85" s="35" t="s">
        <v>145</v>
      </c>
      <c r="C85" s="35" t="s">
        <v>15</v>
      </c>
      <c r="D85" s="35" t="s">
        <v>141</v>
      </c>
      <c r="E85" s="35" t="s">
        <v>83</v>
      </c>
      <c r="F85" s="35" t="s">
        <v>139</v>
      </c>
      <c r="G85" s="35" t="s">
        <v>27</v>
      </c>
      <c r="H85" s="35" t="s">
        <v>25</v>
      </c>
      <c r="I85" s="35" t="s">
        <v>143</v>
      </c>
      <c r="J85" s="46" t="s">
        <v>146</v>
      </c>
      <c r="K85" s="37">
        <v>11500</v>
      </c>
      <c r="L85" s="37">
        <v>11500</v>
      </c>
      <c r="M85" s="37">
        <v>12035.4</v>
      </c>
      <c r="N85" s="77">
        <f t="shared" si="28"/>
        <v>104.65565217391304</v>
      </c>
    </row>
    <row r="86" spans="1:14" ht="168.75">
      <c r="A86" s="31">
        <f t="shared" si="30"/>
        <v>76</v>
      </c>
      <c r="B86" s="35" t="s">
        <v>365</v>
      </c>
      <c r="C86" s="35" t="s">
        <v>15</v>
      </c>
      <c r="D86" s="35" t="s">
        <v>141</v>
      </c>
      <c r="E86" s="35" t="s">
        <v>83</v>
      </c>
      <c r="F86" s="35" t="s">
        <v>139</v>
      </c>
      <c r="G86" s="35" t="s">
        <v>27</v>
      </c>
      <c r="H86" s="35" t="s">
        <v>25</v>
      </c>
      <c r="I86" s="35" t="s">
        <v>143</v>
      </c>
      <c r="J86" s="46" t="s">
        <v>146</v>
      </c>
      <c r="K86" s="37">
        <v>0</v>
      </c>
      <c r="L86" s="37">
        <v>0</v>
      </c>
      <c r="M86" s="37">
        <v>37.799999999999997</v>
      </c>
      <c r="N86" s="77">
        <v>0</v>
      </c>
    </row>
    <row r="87" spans="1:14" ht="131.25">
      <c r="A87" s="31">
        <f t="shared" si="30"/>
        <v>77</v>
      </c>
      <c r="B87" s="35" t="s">
        <v>356</v>
      </c>
      <c r="C87" s="35" t="s">
        <v>15</v>
      </c>
      <c r="D87" s="35" t="s">
        <v>141</v>
      </c>
      <c r="E87" s="35" t="s">
        <v>27</v>
      </c>
      <c r="F87" s="35" t="s">
        <v>130</v>
      </c>
      <c r="G87" s="35" t="s">
        <v>27</v>
      </c>
      <c r="H87" s="35" t="s">
        <v>25</v>
      </c>
      <c r="I87" s="35" t="s">
        <v>143</v>
      </c>
      <c r="J87" s="48" t="s">
        <v>147</v>
      </c>
      <c r="K87" s="37">
        <v>0</v>
      </c>
      <c r="L87" s="37">
        <v>0</v>
      </c>
      <c r="M87" s="37">
        <v>6</v>
      </c>
      <c r="N87" s="77">
        <v>0</v>
      </c>
    </row>
    <row r="88" spans="1:14" ht="173.25" customHeight="1">
      <c r="A88" s="31">
        <f t="shared" si="30"/>
        <v>78</v>
      </c>
      <c r="B88" s="35" t="s">
        <v>356</v>
      </c>
      <c r="C88" s="35" t="s">
        <v>15</v>
      </c>
      <c r="D88" s="35" t="s">
        <v>141</v>
      </c>
      <c r="E88" s="35" t="s">
        <v>27</v>
      </c>
      <c r="F88" s="35" t="s">
        <v>357</v>
      </c>
      <c r="G88" s="35" t="s">
        <v>27</v>
      </c>
      <c r="H88" s="35" t="s">
        <v>25</v>
      </c>
      <c r="I88" s="35" t="s">
        <v>143</v>
      </c>
      <c r="J88" s="69" t="s">
        <v>358</v>
      </c>
      <c r="K88" s="37">
        <v>0</v>
      </c>
      <c r="L88" s="37">
        <v>0</v>
      </c>
      <c r="M88" s="37">
        <v>2.5</v>
      </c>
      <c r="N88" s="77">
        <v>0</v>
      </c>
    </row>
    <row r="89" spans="1:14" ht="135" customHeight="1">
      <c r="A89" s="31">
        <f t="shared" si="30"/>
        <v>79</v>
      </c>
      <c r="B89" s="35" t="s">
        <v>356</v>
      </c>
      <c r="C89" s="35" t="s">
        <v>15</v>
      </c>
      <c r="D89" s="35" t="s">
        <v>141</v>
      </c>
      <c r="E89" s="35" t="s">
        <v>27</v>
      </c>
      <c r="F89" s="35" t="s">
        <v>359</v>
      </c>
      <c r="G89" s="35" t="s">
        <v>27</v>
      </c>
      <c r="H89" s="35" t="s">
        <v>25</v>
      </c>
      <c r="I89" s="35" t="s">
        <v>143</v>
      </c>
      <c r="J89" s="69" t="s">
        <v>360</v>
      </c>
      <c r="K89" s="37">
        <v>0</v>
      </c>
      <c r="L89" s="37">
        <v>0</v>
      </c>
      <c r="M89" s="37">
        <v>0.2</v>
      </c>
      <c r="N89" s="77">
        <v>0</v>
      </c>
    </row>
    <row r="90" spans="1:14" ht="133.5" customHeight="1">
      <c r="A90" s="31">
        <f t="shared" si="30"/>
        <v>80</v>
      </c>
      <c r="B90" s="35" t="s">
        <v>356</v>
      </c>
      <c r="C90" s="35" t="s">
        <v>15</v>
      </c>
      <c r="D90" s="35" t="s">
        <v>141</v>
      </c>
      <c r="E90" s="35" t="s">
        <v>27</v>
      </c>
      <c r="F90" s="35" t="s">
        <v>361</v>
      </c>
      <c r="G90" s="35" t="s">
        <v>27</v>
      </c>
      <c r="H90" s="35" t="s">
        <v>25</v>
      </c>
      <c r="I90" s="35" t="s">
        <v>143</v>
      </c>
      <c r="J90" s="69" t="s">
        <v>362</v>
      </c>
      <c r="K90" s="37">
        <v>0</v>
      </c>
      <c r="L90" s="37">
        <v>0</v>
      </c>
      <c r="M90" s="37">
        <v>0.3</v>
      </c>
      <c r="N90" s="77">
        <v>0</v>
      </c>
    </row>
    <row r="91" spans="1:14" ht="147" customHeight="1">
      <c r="A91" s="31">
        <f t="shared" si="30"/>
        <v>81</v>
      </c>
      <c r="B91" s="35" t="s">
        <v>356</v>
      </c>
      <c r="C91" s="35" t="s">
        <v>15</v>
      </c>
      <c r="D91" s="35" t="s">
        <v>141</v>
      </c>
      <c r="E91" s="35" t="s">
        <v>27</v>
      </c>
      <c r="F91" s="35" t="s">
        <v>363</v>
      </c>
      <c r="G91" s="35" t="s">
        <v>27</v>
      </c>
      <c r="H91" s="35" t="s">
        <v>25</v>
      </c>
      <c r="I91" s="35" t="s">
        <v>143</v>
      </c>
      <c r="J91" s="69" t="s">
        <v>364</v>
      </c>
      <c r="K91" s="37">
        <v>0</v>
      </c>
      <c r="L91" s="37">
        <v>0</v>
      </c>
      <c r="M91" s="37">
        <v>20</v>
      </c>
      <c r="N91" s="77">
        <v>0</v>
      </c>
    </row>
    <row r="92" spans="1:14" ht="228.75" customHeight="1">
      <c r="A92" s="31">
        <f t="shared" si="30"/>
        <v>82</v>
      </c>
      <c r="B92" s="35" t="s">
        <v>366</v>
      </c>
      <c r="C92" s="35" t="s">
        <v>15</v>
      </c>
      <c r="D92" s="35" t="s">
        <v>141</v>
      </c>
      <c r="E92" s="35" t="s">
        <v>148</v>
      </c>
      <c r="F92" s="35" t="s">
        <v>149</v>
      </c>
      <c r="G92" s="35" t="s">
        <v>27</v>
      </c>
      <c r="H92" s="35" t="s">
        <v>367</v>
      </c>
      <c r="I92" s="35" t="s">
        <v>143</v>
      </c>
      <c r="J92" s="69" t="s">
        <v>368</v>
      </c>
      <c r="K92" s="37">
        <v>0</v>
      </c>
      <c r="L92" s="37">
        <v>0</v>
      </c>
      <c r="M92" s="37">
        <v>16.8</v>
      </c>
      <c r="N92" s="77">
        <v>0</v>
      </c>
    </row>
    <row r="93" spans="1:14" ht="132" customHeight="1">
      <c r="A93" s="31">
        <f t="shared" si="30"/>
        <v>83</v>
      </c>
      <c r="B93" s="35" t="s">
        <v>369</v>
      </c>
      <c r="C93" s="35" t="s">
        <v>15</v>
      </c>
      <c r="D93" s="35" t="s">
        <v>141</v>
      </c>
      <c r="E93" s="35" t="s">
        <v>27</v>
      </c>
      <c r="F93" s="35" t="s">
        <v>130</v>
      </c>
      <c r="G93" s="35" t="s">
        <v>27</v>
      </c>
      <c r="H93" s="35" t="s">
        <v>25</v>
      </c>
      <c r="I93" s="35" t="s">
        <v>143</v>
      </c>
      <c r="J93" s="60" t="s">
        <v>147</v>
      </c>
      <c r="K93" s="37">
        <v>0</v>
      </c>
      <c r="L93" s="37">
        <v>0</v>
      </c>
      <c r="M93" s="37">
        <v>5.5</v>
      </c>
      <c r="N93" s="77">
        <v>0</v>
      </c>
    </row>
    <row r="94" spans="1:14" ht="154.5" customHeight="1">
      <c r="A94" s="31">
        <f t="shared" si="30"/>
        <v>84</v>
      </c>
      <c r="B94" s="35" t="s">
        <v>369</v>
      </c>
      <c r="C94" s="35" t="s">
        <v>15</v>
      </c>
      <c r="D94" s="35" t="s">
        <v>141</v>
      </c>
      <c r="E94" s="35" t="s">
        <v>27</v>
      </c>
      <c r="F94" s="35" t="s">
        <v>357</v>
      </c>
      <c r="G94" s="35" t="s">
        <v>27</v>
      </c>
      <c r="H94" s="35" t="s">
        <v>25</v>
      </c>
      <c r="I94" s="35" t="s">
        <v>143</v>
      </c>
      <c r="J94" s="69" t="s">
        <v>358</v>
      </c>
      <c r="K94" s="37">
        <v>0</v>
      </c>
      <c r="L94" s="37">
        <v>0</v>
      </c>
      <c r="M94" s="37">
        <v>186</v>
      </c>
      <c r="N94" s="77">
        <v>0</v>
      </c>
    </row>
    <row r="95" spans="1:14" ht="128.25" customHeight="1">
      <c r="A95" s="31">
        <f t="shared" si="30"/>
        <v>85</v>
      </c>
      <c r="B95" s="35" t="s">
        <v>369</v>
      </c>
      <c r="C95" s="35" t="s">
        <v>15</v>
      </c>
      <c r="D95" s="35" t="s">
        <v>141</v>
      </c>
      <c r="E95" s="35" t="s">
        <v>27</v>
      </c>
      <c r="F95" s="35" t="s">
        <v>359</v>
      </c>
      <c r="G95" s="35" t="s">
        <v>27</v>
      </c>
      <c r="H95" s="35" t="s">
        <v>25</v>
      </c>
      <c r="I95" s="35" t="s">
        <v>143</v>
      </c>
      <c r="J95" s="69" t="s">
        <v>360</v>
      </c>
      <c r="K95" s="37">
        <v>0</v>
      </c>
      <c r="L95" s="37">
        <v>0</v>
      </c>
      <c r="M95" s="37">
        <v>113.02</v>
      </c>
      <c r="N95" s="77">
        <v>0</v>
      </c>
    </row>
    <row r="96" spans="1:14" ht="153" customHeight="1">
      <c r="A96" s="31">
        <f t="shared" si="30"/>
        <v>86</v>
      </c>
      <c r="B96" s="35" t="s">
        <v>369</v>
      </c>
      <c r="C96" s="35" t="s">
        <v>15</v>
      </c>
      <c r="D96" s="35" t="s">
        <v>141</v>
      </c>
      <c r="E96" s="35" t="s">
        <v>27</v>
      </c>
      <c r="F96" s="35" t="s">
        <v>370</v>
      </c>
      <c r="G96" s="35" t="s">
        <v>27</v>
      </c>
      <c r="H96" s="35" t="s">
        <v>25</v>
      </c>
      <c r="I96" s="35" t="s">
        <v>143</v>
      </c>
      <c r="J96" s="69" t="s">
        <v>371</v>
      </c>
      <c r="K96" s="37">
        <v>0</v>
      </c>
      <c r="L96" s="37">
        <v>0</v>
      </c>
      <c r="M96" s="37">
        <v>32.6</v>
      </c>
      <c r="N96" s="77">
        <v>0</v>
      </c>
    </row>
    <row r="97" spans="1:14" ht="131.25" customHeight="1">
      <c r="A97" s="31">
        <f t="shared" si="30"/>
        <v>87</v>
      </c>
      <c r="B97" s="35" t="s">
        <v>369</v>
      </c>
      <c r="C97" s="35" t="s">
        <v>15</v>
      </c>
      <c r="D97" s="35" t="s">
        <v>141</v>
      </c>
      <c r="E97" s="35" t="s">
        <v>27</v>
      </c>
      <c r="F97" s="35" t="s">
        <v>372</v>
      </c>
      <c r="G97" s="35" t="s">
        <v>27</v>
      </c>
      <c r="H97" s="35" t="s">
        <v>25</v>
      </c>
      <c r="I97" s="35" t="s">
        <v>143</v>
      </c>
      <c r="J97" s="69" t="s">
        <v>373</v>
      </c>
      <c r="K97" s="37">
        <v>0</v>
      </c>
      <c r="L97" s="37">
        <v>0</v>
      </c>
      <c r="M97" s="37">
        <v>18</v>
      </c>
      <c r="N97" s="77">
        <v>0</v>
      </c>
    </row>
    <row r="98" spans="1:14" ht="147.75" customHeight="1">
      <c r="A98" s="31">
        <f t="shared" si="30"/>
        <v>88</v>
      </c>
      <c r="B98" s="35" t="s">
        <v>369</v>
      </c>
      <c r="C98" s="35" t="s">
        <v>15</v>
      </c>
      <c r="D98" s="35" t="s">
        <v>141</v>
      </c>
      <c r="E98" s="35" t="s">
        <v>27</v>
      </c>
      <c r="F98" s="35" t="s">
        <v>374</v>
      </c>
      <c r="G98" s="35" t="s">
        <v>27</v>
      </c>
      <c r="H98" s="35" t="s">
        <v>25</v>
      </c>
      <c r="I98" s="35" t="s">
        <v>143</v>
      </c>
      <c r="J98" s="69" t="s">
        <v>375</v>
      </c>
      <c r="K98" s="37">
        <v>0</v>
      </c>
      <c r="L98" s="37">
        <v>0</v>
      </c>
      <c r="M98" s="37">
        <v>73.400000000000006</v>
      </c>
      <c r="N98" s="77">
        <v>0</v>
      </c>
    </row>
    <row r="99" spans="1:14" ht="186.75" customHeight="1">
      <c r="A99" s="31">
        <f t="shared" si="30"/>
        <v>89</v>
      </c>
      <c r="B99" s="35" t="s">
        <v>369</v>
      </c>
      <c r="C99" s="35" t="s">
        <v>15</v>
      </c>
      <c r="D99" s="35" t="s">
        <v>141</v>
      </c>
      <c r="E99" s="35" t="s">
        <v>27</v>
      </c>
      <c r="F99" s="35" t="s">
        <v>376</v>
      </c>
      <c r="G99" s="35" t="s">
        <v>27</v>
      </c>
      <c r="H99" s="35" t="s">
        <v>25</v>
      </c>
      <c r="I99" s="35" t="s">
        <v>143</v>
      </c>
      <c r="J99" s="69" t="s">
        <v>377</v>
      </c>
      <c r="K99" s="37">
        <v>0</v>
      </c>
      <c r="L99" s="37">
        <v>0</v>
      </c>
      <c r="M99" s="37">
        <v>1.1000000000000001</v>
      </c>
      <c r="N99" s="77">
        <v>0</v>
      </c>
    </row>
    <row r="100" spans="1:14" ht="135.75" customHeight="1">
      <c r="A100" s="31">
        <f t="shared" si="30"/>
        <v>90</v>
      </c>
      <c r="B100" s="35" t="s">
        <v>369</v>
      </c>
      <c r="C100" s="35" t="s">
        <v>15</v>
      </c>
      <c r="D100" s="35" t="s">
        <v>141</v>
      </c>
      <c r="E100" s="35" t="s">
        <v>27</v>
      </c>
      <c r="F100" s="35" t="s">
        <v>378</v>
      </c>
      <c r="G100" s="35" t="s">
        <v>27</v>
      </c>
      <c r="H100" s="35" t="s">
        <v>25</v>
      </c>
      <c r="I100" s="35" t="s">
        <v>143</v>
      </c>
      <c r="J100" s="69" t="s">
        <v>379</v>
      </c>
      <c r="K100" s="37">
        <v>0</v>
      </c>
      <c r="L100" s="37">
        <v>0</v>
      </c>
      <c r="M100" s="37">
        <v>6.2</v>
      </c>
      <c r="N100" s="77">
        <v>0</v>
      </c>
    </row>
    <row r="101" spans="1:14" ht="135.75" customHeight="1">
      <c r="A101" s="31">
        <f t="shared" si="30"/>
        <v>91</v>
      </c>
      <c r="B101" s="35" t="s">
        <v>369</v>
      </c>
      <c r="C101" s="35" t="s">
        <v>15</v>
      </c>
      <c r="D101" s="35" t="s">
        <v>141</v>
      </c>
      <c r="E101" s="35" t="s">
        <v>27</v>
      </c>
      <c r="F101" s="35" t="s">
        <v>361</v>
      </c>
      <c r="G101" s="35" t="s">
        <v>27</v>
      </c>
      <c r="H101" s="35" t="s">
        <v>25</v>
      </c>
      <c r="I101" s="35" t="s">
        <v>143</v>
      </c>
      <c r="J101" s="69" t="s">
        <v>362</v>
      </c>
      <c r="K101" s="37">
        <v>0</v>
      </c>
      <c r="L101" s="37">
        <v>0</v>
      </c>
      <c r="M101" s="37">
        <v>20.100000000000001</v>
      </c>
      <c r="N101" s="77">
        <v>0</v>
      </c>
    </row>
    <row r="102" spans="1:14" ht="150" customHeight="1">
      <c r="A102" s="31">
        <f t="shared" si="30"/>
        <v>92</v>
      </c>
      <c r="B102" s="35" t="s">
        <v>369</v>
      </c>
      <c r="C102" s="35" t="s">
        <v>15</v>
      </c>
      <c r="D102" s="35" t="s">
        <v>141</v>
      </c>
      <c r="E102" s="35" t="s">
        <v>27</v>
      </c>
      <c r="F102" s="35" t="s">
        <v>363</v>
      </c>
      <c r="G102" s="35" t="s">
        <v>27</v>
      </c>
      <c r="H102" s="35" t="s">
        <v>25</v>
      </c>
      <c r="I102" s="35" t="s">
        <v>143</v>
      </c>
      <c r="J102" s="68" t="s">
        <v>364</v>
      </c>
      <c r="K102" s="37">
        <v>0</v>
      </c>
      <c r="L102" s="37">
        <v>0</v>
      </c>
      <c r="M102" s="37">
        <v>161.69999999999999</v>
      </c>
      <c r="N102" s="77">
        <v>0</v>
      </c>
    </row>
    <row r="103" spans="1:14" ht="131.25">
      <c r="A103" s="31">
        <f t="shared" si="30"/>
        <v>93</v>
      </c>
      <c r="B103" s="35" t="s">
        <v>88</v>
      </c>
      <c r="C103" s="35" t="s">
        <v>15</v>
      </c>
      <c r="D103" s="35" t="s">
        <v>141</v>
      </c>
      <c r="E103" s="35" t="s">
        <v>27</v>
      </c>
      <c r="F103" s="35" t="s">
        <v>130</v>
      </c>
      <c r="G103" s="35" t="s">
        <v>27</v>
      </c>
      <c r="H103" s="35" t="s">
        <v>25</v>
      </c>
      <c r="I103" s="35" t="s">
        <v>143</v>
      </c>
      <c r="J103" s="48" t="s">
        <v>147</v>
      </c>
      <c r="K103" s="37">
        <v>300</v>
      </c>
      <c r="L103" s="37">
        <v>300</v>
      </c>
      <c r="M103" s="37">
        <v>0</v>
      </c>
      <c r="N103" s="77">
        <f t="shared" si="28"/>
        <v>0</v>
      </c>
    </row>
    <row r="104" spans="1:14" ht="169.5" customHeight="1">
      <c r="A104" s="31">
        <f t="shared" si="30"/>
        <v>94</v>
      </c>
      <c r="B104" s="35" t="s">
        <v>88</v>
      </c>
      <c r="C104" s="35" t="s">
        <v>15</v>
      </c>
      <c r="D104" s="35" t="s">
        <v>141</v>
      </c>
      <c r="E104" s="35" t="s">
        <v>83</v>
      </c>
      <c r="F104" s="35" t="s">
        <v>139</v>
      </c>
      <c r="G104" s="35" t="s">
        <v>27</v>
      </c>
      <c r="H104" s="35" t="s">
        <v>25</v>
      </c>
      <c r="I104" s="35" t="s">
        <v>143</v>
      </c>
      <c r="J104" s="69" t="s">
        <v>146</v>
      </c>
      <c r="K104" s="37">
        <v>0</v>
      </c>
      <c r="L104" s="37">
        <v>0</v>
      </c>
      <c r="M104" s="37">
        <v>813.7</v>
      </c>
      <c r="N104" s="77">
        <v>0</v>
      </c>
    </row>
    <row r="105" spans="1:14" ht="112.5">
      <c r="A105" s="31">
        <f t="shared" si="30"/>
        <v>95</v>
      </c>
      <c r="B105" s="35" t="s">
        <v>114</v>
      </c>
      <c r="C105" s="35" t="s">
        <v>15</v>
      </c>
      <c r="D105" s="35" t="s">
        <v>141</v>
      </c>
      <c r="E105" s="35" t="s">
        <v>148</v>
      </c>
      <c r="F105" s="35" t="s">
        <v>149</v>
      </c>
      <c r="G105" s="35" t="s">
        <v>27</v>
      </c>
      <c r="H105" s="35" t="s">
        <v>25</v>
      </c>
      <c r="I105" s="35" t="s">
        <v>143</v>
      </c>
      <c r="J105" s="60" t="s">
        <v>150</v>
      </c>
      <c r="K105" s="37">
        <v>150</v>
      </c>
      <c r="L105" s="37">
        <v>150</v>
      </c>
      <c r="M105" s="37">
        <v>0</v>
      </c>
      <c r="N105" s="77">
        <f t="shared" si="28"/>
        <v>0</v>
      </c>
    </row>
    <row r="106" spans="1:14" ht="75">
      <c r="A106" s="31">
        <f t="shared" si="30"/>
        <v>96</v>
      </c>
      <c r="B106" s="35" t="s">
        <v>114</v>
      </c>
      <c r="C106" s="35" t="s">
        <v>15</v>
      </c>
      <c r="D106" s="35" t="s">
        <v>141</v>
      </c>
      <c r="E106" s="35" t="s">
        <v>148</v>
      </c>
      <c r="F106" s="35" t="s">
        <v>145</v>
      </c>
      <c r="G106" s="35" t="s">
        <v>67</v>
      </c>
      <c r="H106" s="35" t="s">
        <v>25</v>
      </c>
      <c r="I106" s="35" t="s">
        <v>143</v>
      </c>
      <c r="J106" s="60" t="s">
        <v>151</v>
      </c>
      <c r="K106" s="37">
        <v>17.7</v>
      </c>
      <c r="L106" s="37">
        <v>17.7</v>
      </c>
      <c r="M106" s="37">
        <v>18.8</v>
      </c>
      <c r="N106" s="77">
        <f t="shared" si="28"/>
        <v>106.21468926553672</v>
      </c>
    </row>
    <row r="107" spans="1:14" ht="112.5">
      <c r="A107" s="31">
        <f t="shared" si="30"/>
        <v>97</v>
      </c>
      <c r="B107" s="35" t="s">
        <v>152</v>
      </c>
      <c r="C107" s="35" t="s">
        <v>15</v>
      </c>
      <c r="D107" s="35" t="s">
        <v>141</v>
      </c>
      <c r="E107" s="35" t="s">
        <v>148</v>
      </c>
      <c r="F107" s="35" t="s">
        <v>149</v>
      </c>
      <c r="G107" s="35" t="s">
        <v>27</v>
      </c>
      <c r="H107" s="35" t="s">
        <v>25</v>
      </c>
      <c r="I107" s="35" t="s">
        <v>143</v>
      </c>
      <c r="J107" s="62" t="s">
        <v>150</v>
      </c>
      <c r="K107" s="37">
        <v>50</v>
      </c>
      <c r="L107" s="37">
        <v>50</v>
      </c>
      <c r="M107" s="37">
        <v>0</v>
      </c>
      <c r="N107" s="77">
        <f t="shared" si="28"/>
        <v>0</v>
      </c>
    </row>
    <row r="108" spans="1:14" ht="18.75">
      <c r="A108" s="31">
        <f t="shared" si="30"/>
        <v>98</v>
      </c>
      <c r="B108" s="35" t="s">
        <v>23</v>
      </c>
      <c r="C108" s="35" t="s">
        <v>15</v>
      </c>
      <c r="D108" s="35" t="s">
        <v>153</v>
      </c>
      <c r="E108" s="35" t="s">
        <v>24</v>
      </c>
      <c r="F108" s="35" t="s">
        <v>23</v>
      </c>
      <c r="G108" s="35" t="s">
        <v>24</v>
      </c>
      <c r="H108" s="35" t="s">
        <v>25</v>
      </c>
      <c r="I108" s="35" t="s">
        <v>23</v>
      </c>
      <c r="J108" s="46" t="s">
        <v>154</v>
      </c>
      <c r="K108" s="37">
        <f>K109</f>
        <v>24.8</v>
      </c>
      <c r="L108" s="37">
        <f t="shared" ref="L108:M108" si="34">L109</f>
        <v>24.8</v>
      </c>
      <c r="M108" s="37">
        <f t="shared" si="34"/>
        <v>24.8</v>
      </c>
      <c r="N108" s="77">
        <f t="shared" si="28"/>
        <v>100</v>
      </c>
    </row>
    <row r="109" spans="1:14" ht="37.5">
      <c r="A109" s="31">
        <f t="shared" si="30"/>
        <v>99</v>
      </c>
      <c r="B109" s="35" t="s">
        <v>23</v>
      </c>
      <c r="C109" s="35" t="s">
        <v>15</v>
      </c>
      <c r="D109" s="35" t="s">
        <v>153</v>
      </c>
      <c r="E109" s="35" t="s">
        <v>155</v>
      </c>
      <c r="F109" s="35" t="s">
        <v>40</v>
      </c>
      <c r="G109" s="35" t="s">
        <v>67</v>
      </c>
      <c r="H109" s="35" t="s">
        <v>25</v>
      </c>
      <c r="I109" s="35" t="s">
        <v>156</v>
      </c>
      <c r="J109" s="46" t="s">
        <v>157</v>
      </c>
      <c r="K109" s="37">
        <f>K110</f>
        <v>24.8</v>
      </c>
      <c r="L109" s="37">
        <f>L110</f>
        <v>24.8</v>
      </c>
      <c r="M109" s="37">
        <f>M110</f>
        <v>24.8</v>
      </c>
      <c r="N109" s="77">
        <f t="shared" si="28"/>
        <v>100</v>
      </c>
    </row>
    <row r="110" spans="1:14" ht="56.25">
      <c r="A110" s="31">
        <f t="shared" si="30"/>
        <v>100</v>
      </c>
      <c r="B110" s="35" t="s">
        <v>114</v>
      </c>
      <c r="C110" s="35" t="s">
        <v>15</v>
      </c>
      <c r="D110" s="35" t="s">
        <v>153</v>
      </c>
      <c r="E110" s="35" t="s">
        <v>155</v>
      </c>
      <c r="F110" s="35" t="s">
        <v>40</v>
      </c>
      <c r="G110" s="35" t="s">
        <v>67</v>
      </c>
      <c r="H110" s="35" t="s">
        <v>158</v>
      </c>
      <c r="I110" s="35" t="s">
        <v>156</v>
      </c>
      <c r="J110" s="46" t="s">
        <v>159</v>
      </c>
      <c r="K110" s="37">
        <v>24.8</v>
      </c>
      <c r="L110" s="37">
        <v>24.8</v>
      </c>
      <c r="M110" s="37">
        <v>24.8</v>
      </c>
      <c r="N110" s="77">
        <f t="shared" si="28"/>
        <v>100</v>
      </c>
    </row>
    <row r="111" spans="1:14" ht="18.75">
      <c r="A111" s="31">
        <f t="shared" si="30"/>
        <v>101</v>
      </c>
      <c r="B111" s="10" t="s">
        <v>23</v>
      </c>
      <c r="C111" s="10" t="s">
        <v>16</v>
      </c>
      <c r="D111" s="10" t="s">
        <v>24</v>
      </c>
      <c r="E111" s="10" t="s">
        <v>24</v>
      </c>
      <c r="F111" s="10" t="s">
        <v>23</v>
      </c>
      <c r="G111" s="10" t="s">
        <v>24</v>
      </c>
      <c r="H111" s="10" t="s">
        <v>25</v>
      </c>
      <c r="I111" s="10" t="s">
        <v>23</v>
      </c>
      <c r="J111" s="11" t="s">
        <v>160</v>
      </c>
      <c r="K111" s="12">
        <f>K112+K209+K219+K205</f>
        <v>1400442.5</v>
      </c>
      <c r="L111" s="12">
        <f t="shared" ref="L111:M111" si="35">L112+L209+L219+L205</f>
        <v>1397862</v>
      </c>
      <c r="M111" s="12">
        <f t="shared" si="35"/>
        <v>1374963.9</v>
      </c>
      <c r="N111" s="77">
        <f t="shared" si="28"/>
        <v>98.361919846165065</v>
      </c>
    </row>
    <row r="112" spans="1:14" ht="47.25">
      <c r="A112" s="31">
        <f t="shared" si="30"/>
        <v>102</v>
      </c>
      <c r="B112" s="13" t="s">
        <v>23</v>
      </c>
      <c r="C112" s="13" t="s">
        <v>16</v>
      </c>
      <c r="D112" s="13" t="s">
        <v>34</v>
      </c>
      <c r="E112" s="13" t="s">
        <v>24</v>
      </c>
      <c r="F112" s="13" t="s">
        <v>23</v>
      </c>
      <c r="G112" s="13" t="s">
        <v>24</v>
      </c>
      <c r="H112" s="13" t="s">
        <v>25</v>
      </c>
      <c r="I112" s="13" t="s">
        <v>23</v>
      </c>
      <c r="J112" s="14" t="s">
        <v>161</v>
      </c>
      <c r="K112" s="12">
        <f>K113+K121+K148+K177</f>
        <v>1405175.7</v>
      </c>
      <c r="L112" s="12">
        <f t="shared" ref="L112:M112" si="36">L113+L121+L148+L177</f>
        <v>1402595.2</v>
      </c>
      <c r="M112" s="12">
        <f t="shared" si="36"/>
        <v>1379697.0999999999</v>
      </c>
      <c r="N112" s="77">
        <f t="shared" si="28"/>
        <v>98.367447714066031</v>
      </c>
    </row>
    <row r="113" spans="1:15" ht="39" customHeight="1">
      <c r="A113" s="31">
        <f t="shared" si="30"/>
        <v>103</v>
      </c>
      <c r="B113" s="13" t="s">
        <v>125</v>
      </c>
      <c r="C113" s="13" t="s">
        <v>16</v>
      </c>
      <c r="D113" s="13" t="s">
        <v>34</v>
      </c>
      <c r="E113" s="13" t="s">
        <v>148</v>
      </c>
      <c r="F113" s="13" t="s">
        <v>23</v>
      </c>
      <c r="G113" s="13" t="s">
        <v>24</v>
      </c>
      <c r="H113" s="13" t="s">
        <v>25</v>
      </c>
      <c r="I113" s="13" t="s">
        <v>156</v>
      </c>
      <c r="J113" s="14" t="s">
        <v>162</v>
      </c>
      <c r="K113" s="12">
        <f>K115+K117+K119</f>
        <v>648014.6</v>
      </c>
      <c r="L113" s="12">
        <f t="shared" ref="L113:M113" si="37">L115+L117+L119</f>
        <v>648014.6</v>
      </c>
      <c r="M113" s="12">
        <f t="shared" si="37"/>
        <v>648014.6</v>
      </c>
      <c r="N113" s="77">
        <f t="shared" si="28"/>
        <v>100</v>
      </c>
    </row>
    <row r="114" spans="1:15" ht="18.75">
      <c r="A114" s="31">
        <f t="shared" si="30"/>
        <v>104</v>
      </c>
      <c r="B114" s="13" t="s">
        <v>125</v>
      </c>
      <c r="C114" s="13" t="s">
        <v>16</v>
      </c>
      <c r="D114" s="13" t="s">
        <v>34</v>
      </c>
      <c r="E114" s="13" t="s">
        <v>155</v>
      </c>
      <c r="F114" s="13" t="s">
        <v>163</v>
      </c>
      <c r="G114" s="13" t="s">
        <v>24</v>
      </c>
      <c r="H114" s="13" t="s">
        <v>25</v>
      </c>
      <c r="I114" s="13" t="s">
        <v>156</v>
      </c>
      <c r="J114" s="14" t="s">
        <v>164</v>
      </c>
      <c r="K114" s="12">
        <f>K115</f>
        <v>501699.1</v>
      </c>
      <c r="L114" s="12">
        <f t="shared" ref="L114:M114" si="38">L115</f>
        <v>501699.1</v>
      </c>
      <c r="M114" s="12">
        <f t="shared" si="38"/>
        <v>501699.1</v>
      </c>
      <c r="N114" s="77">
        <f t="shared" si="28"/>
        <v>100</v>
      </c>
    </row>
    <row r="115" spans="1:15" ht="63">
      <c r="A115" s="31">
        <f t="shared" si="30"/>
        <v>105</v>
      </c>
      <c r="B115" s="13" t="s">
        <v>125</v>
      </c>
      <c r="C115" s="13" t="s">
        <v>16</v>
      </c>
      <c r="D115" s="13" t="s">
        <v>34</v>
      </c>
      <c r="E115" s="13" t="s">
        <v>155</v>
      </c>
      <c r="F115" s="13" t="s">
        <v>163</v>
      </c>
      <c r="G115" s="13" t="s">
        <v>67</v>
      </c>
      <c r="H115" s="13" t="s">
        <v>25</v>
      </c>
      <c r="I115" s="13" t="s">
        <v>156</v>
      </c>
      <c r="J115" s="15" t="s">
        <v>165</v>
      </c>
      <c r="K115" s="12">
        <v>501699.1</v>
      </c>
      <c r="L115" s="12">
        <v>501699.1</v>
      </c>
      <c r="M115" s="72">
        <v>501699.1</v>
      </c>
      <c r="N115" s="77">
        <f t="shared" si="28"/>
        <v>100</v>
      </c>
    </row>
    <row r="116" spans="1:15" ht="39" customHeight="1">
      <c r="A116" s="31">
        <f t="shared" si="30"/>
        <v>106</v>
      </c>
      <c r="B116" s="13" t="s">
        <v>125</v>
      </c>
      <c r="C116" s="13" t="s">
        <v>16</v>
      </c>
      <c r="D116" s="13" t="s">
        <v>34</v>
      </c>
      <c r="E116" s="13" t="s">
        <v>155</v>
      </c>
      <c r="F116" s="13" t="s">
        <v>166</v>
      </c>
      <c r="G116" s="13" t="s">
        <v>24</v>
      </c>
      <c r="H116" s="13" t="s">
        <v>25</v>
      </c>
      <c r="I116" s="13" t="s">
        <v>156</v>
      </c>
      <c r="J116" s="14" t="s">
        <v>167</v>
      </c>
      <c r="K116" s="12">
        <f>K117</f>
        <v>68232.399999999994</v>
      </c>
      <c r="L116" s="12">
        <f t="shared" ref="L116:M116" si="39">L117</f>
        <v>68232.399999999994</v>
      </c>
      <c r="M116" s="12">
        <f t="shared" si="39"/>
        <v>68232.399999999994</v>
      </c>
      <c r="N116" s="77">
        <f t="shared" si="28"/>
        <v>100</v>
      </c>
    </row>
    <row r="117" spans="1:15" ht="41.25" customHeight="1">
      <c r="A117" s="31">
        <f t="shared" si="30"/>
        <v>107</v>
      </c>
      <c r="B117" s="13" t="s">
        <v>125</v>
      </c>
      <c r="C117" s="13" t="s">
        <v>16</v>
      </c>
      <c r="D117" s="13" t="s">
        <v>34</v>
      </c>
      <c r="E117" s="13" t="s">
        <v>155</v>
      </c>
      <c r="F117" s="13" t="s">
        <v>166</v>
      </c>
      <c r="G117" s="13" t="s">
        <v>67</v>
      </c>
      <c r="H117" s="13" t="s">
        <v>25</v>
      </c>
      <c r="I117" s="13" t="s">
        <v>156</v>
      </c>
      <c r="J117" s="14" t="s">
        <v>168</v>
      </c>
      <c r="K117" s="12">
        <v>68232.399999999994</v>
      </c>
      <c r="L117" s="12">
        <v>68232.399999999994</v>
      </c>
      <c r="M117" s="72">
        <v>68232.399999999994</v>
      </c>
      <c r="N117" s="77">
        <f t="shared" si="28"/>
        <v>100</v>
      </c>
    </row>
    <row r="118" spans="1:15" ht="31.5">
      <c r="A118" s="31">
        <f t="shared" si="30"/>
        <v>108</v>
      </c>
      <c r="B118" s="13" t="s">
        <v>125</v>
      </c>
      <c r="C118" s="13" t="s">
        <v>16</v>
      </c>
      <c r="D118" s="13" t="s">
        <v>34</v>
      </c>
      <c r="E118" s="13" t="s">
        <v>169</v>
      </c>
      <c r="F118" s="13" t="s">
        <v>24</v>
      </c>
      <c r="G118" s="13" t="s">
        <v>24</v>
      </c>
      <c r="H118" s="13" t="s">
        <v>25</v>
      </c>
      <c r="I118" s="13" t="s">
        <v>156</v>
      </c>
      <c r="J118" s="14" t="s">
        <v>170</v>
      </c>
      <c r="K118" s="12">
        <f t="shared" ref="K118:M119" si="40">K119</f>
        <v>78083.100000000006</v>
      </c>
      <c r="L118" s="12">
        <f t="shared" si="40"/>
        <v>78083.100000000006</v>
      </c>
      <c r="M118" s="12">
        <f t="shared" si="40"/>
        <v>78083.100000000006</v>
      </c>
      <c r="N118" s="77">
        <f t="shared" si="28"/>
        <v>100</v>
      </c>
    </row>
    <row r="119" spans="1:15" ht="31.5">
      <c r="A119" s="31">
        <f t="shared" si="30"/>
        <v>109</v>
      </c>
      <c r="B119" s="13" t="s">
        <v>125</v>
      </c>
      <c r="C119" s="13" t="s">
        <v>16</v>
      </c>
      <c r="D119" s="13" t="s">
        <v>34</v>
      </c>
      <c r="E119" s="13" t="s">
        <v>169</v>
      </c>
      <c r="F119" s="13" t="s">
        <v>171</v>
      </c>
      <c r="G119" s="13" t="s">
        <v>67</v>
      </c>
      <c r="H119" s="13" t="s">
        <v>25</v>
      </c>
      <c r="I119" s="13" t="s">
        <v>156</v>
      </c>
      <c r="J119" s="14" t="s">
        <v>172</v>
      </c>
      <c r="K119" s="12">
        <f t="shared" si="40"/>
        <v>78083.100000000006</v>
      </c>
      <c r="L119" s="12">
        <f t="shared" si="40"/>
        <v>78083.100000000006</v>
      </c>
      <c r="M119" s="12">
        <f t="shared" si="40"/>
        <v>78083.100000000006</v>
      </c>
      <c r="N119" s="77">
        <f t="shared" si="28"/>
        <v>100</v>
      </c>
    </row>
    <row r="120" spans="1:15" ht="78.75">
      <c r="A120" s="31">
        <f t="shared" si="30"/>
        <v>110</v>
      </c>
      <c r="B120" s="13" t="s">
        <v>125</v>
      </c>
      <c r="C120" s="13" t="s">
        <v>16</v>
      </c>
      <c r="D120" s="13" t="s">
        <v>34</v>
      </c>
      <c r="E120" s="13" t="s">
        <v>169</v>
      </c>
      <c r="F120" s="13" t="s">
        <v>171</v>
      </c>
      <c r="G120" s="13" t="s">
        <v>67</v>
      </c>
      <c r="H120" s="13" t="s">
        <v>173</v>
      </c>
      <c r="I120" s="13" t="s">
        <v>156</v>
      </c>
      <c r="J120" s="14" t="s">
        <v>174</v>
      </c>
      <c r="K120" s="12">
        <v>78083.100000000006</v>
      </c>
      <c r="L120" s="12">
        <v>78083.100000000006</v>
      </c>
      <c r="M120" s="72">
        <v>78083.100000000006</v>
      </c>
      <c r="N120" s="77">
        <f t="shared" si="28"/>
        <v>100</v>
      </c>
    </row>
    <row r="121" spans="1:15" ht="47.25">
      <c r="A121" s="31">
        <f t="shared" si="30"/>
        <v>111</v>
      </c>
      <c r="B121" s="13" t="s">
        <v>125</v>
      </c>
      <c r="C121" s="13" t="s">
        <v>16</v>
      </c>
      <c r="D121" s="13" t="s">
        <v>34</v>
      </c>
      <c r="E121" s="13" t="s">
        <v>175</v>
      </c>
      <c r="F121" s="13" t="s">
        <v>23</v>
      </c>
      <c r="G121" s="13" t="s">
        <v>24</v>
      </c>
      <c r="H121" s="13" t="s">
        <v>25</v>
      </c>
      <c r="I121" s="13" t="s">
        <v>156</v>
      </c>
      <c r="J121" s="15" t="s">
        <v>176</v>
      </c>
      <c r="K121" s="12">
        <f>K122+K124+K126+K128</f>
        <v>59473.899999999994</v>
      </c>
      <c r="L121" s="12">
        <f t="shared" ref="L121:M121" si="41">L122+L124+L126+L128</f>
        <v>57073.899999999994</v>
      </c>
      <c r="M121" s="12">
        <f t="shared" si="41"/>
        <v>56662.799999999988</v>
      </c>
      <c r="N121" s="77">
        <f t="shared" si="28"/>
        <v>99.279705784955979</v>
      </c>
    </row>
    <row r="122" spans="1:15" ht="73.5" customHeight="1">
      <c r="A122" s="31">
        <f t="shared" si="30"/>
        <v>112</v>
      </c>
      <c r="B122" s="13" t="s">
        <v>125</v>
      </c>
      <c r="C122" s="13" t="s">
        <v>16</v>
      </c>
      <c r="D122" s="13" t="s">
        <v>34</v>
      </c>
      <c r="E122" s="13" t="s">
        <v>177</v>
      </c>
      <c r="F122" s="13" t="s">
        <v>178</v>
      </c>
      <c r="G122" s="13" t="s">
        <v>24</v>
      </c>
      <c r="H122" s="13" t="s">
        <v>25</v>
      </c>
      <c r="I122" s="13" t="s">
        <v>156</v>
      </c>
      <c r="J122" s="15" t="s">
        <v>179</v>
      </c>
      <c r="K122" s="12">
        <f>K123</f>
        <v>10689.4</v>
      </c>
      <c r="L122" s="12">
        <f>L123</f>
        <v>8289.4</v>
      </c>
      <c r="M122" s="72">
        <f>M123</f>
        <v>7919.8</v>
      </c>
      <c r="N122" s="77">
        <f t="shared" si="28"/>
        <v>95.541293700388451</v>
      </c>
      <c r="O122" s="16"/>
    </row>
    <row r="123" spans="1:15" ht="82.5" customHeight="1">
      <c r="A123" s="31">
        <f t="shared" si="30"/>
        <v>113</v>
      </c>
      <c r="B123" s="13" t="s">
        <v>125</v>
      </c>
      <c r="C123" s="13" t="s">
        <v>16</v>
      </c>
      <c r="D123" s="13" t="s">
        <v>34</v>
      </c>
      <c r="E123" s="13" t="s">
        <v>177</v>
      </c>
      <c r="F123" s="13" t="s">
        <v>178</v>
      </c>
      <c r="G123" s="13" t="s">
        <v>67</v>
      </c>
      <c r="H123" s="13" t="s">
        <v>25</v>
      </c>
      <c r="I123" s="13" t="s">
        <v>156</v>
      </c>
      <c r="J123" s="15" t="s">
        <v>180</v>
      </c>
      <c r="K123" s="12">
        <v>10689.4</v>
      </c>
      <c r="L123" s="12">
        <v>8289.4</v>
      </c>
      <c r="M123" s="72">
        <v>7919.8</v>
      </c>
      <c r="N123" s="77">
        <f t="shared" si="28"/>
        <v>95.541293700388451</v>
      </c>
      <c r="O123" s="16"/>
    </row>
    <row r="124" spans="1:15" ht="47.25">
      <c r="A124" s="31">
        <f t="shared" si="30"/>
        <v>114</v>
      </c>
      <c r="B124" s="13" t="s">
        <v>125</v>
      </c>
      <c r="C124" s="13" t="s">
        <v>16</v>
      </c>
      <c r="D124" s="13" t="s">
        <v>34</v>
      </c>
      <c r="E124" s="13" t="s">
        <v>177</v>
      </c>
      <c r="F124" s="13" t="s">
        <v>181</v>
      </c>
      <c r="G124" s="13" t="s">
        <v>24</v>
      </c>
      <c r="H124" s="13" t="s">
        <v>25</v>
      </c>
      <c r="I124" s="13" t="s">
        <v>156</v>
      </c>
      <c r="J124" s="15" t="s">
        <v>182</v>
      </c>
      <c r="K124" s="12">
        <f>K125</f>
        <v>238.8</v>
      </c>
      <c r="L124" s="12">
        <f>L125</f>
        <v>238.8</v>
      </c>
      <c r="M124" s="72">
        <f>M125</f>
        <v>238.8</v>
      </c>
      <c r="N124" s="77">
        <f t="shared" si="28"/>
        <v>100</v>
      </c>
      <c r="O124" s="17"/>
    </row>
    <row r="125" spans="1:15" ht="63">
      <c r="A125" s="31">
        <f t="shared" si="30"/>
        <v>115</v>
      </c>
      <c r="B125" s="13" t="s">
        <v>125</v>
      </c>
      <c r="C125" s="13" t="s">
        <v>16</v>
      </c>
      <c r="D125" s="13" t="s">
        <v>34</v>
      </c>
      <c r="E125" s="13" t="s">
        <v>177</v>
      </c>
      <c r="F125" s="13" t="s">
        <v>181</v>
      </c>
      <c r="G125" s="13" t="s">
        <v>67</v>
      </c>
      <c r="H125" s="13" t="s">
        <v>25</v>
      </c>
      <c r="I125" s="13" t="s">
        <v>156</v>
      </c>
      <c r="J125" s="15" t="s">
        <v>183</v>
      </c>
      <c r="K125" s="12">
        <v>238.8</v>
      </c>
      <c r="L125" s="12">
        <v>238.8</v>
      </c>
      <c r="M125" s="72">
        <v>238.8</v>
      </c>
      <c r="N125" s="77">
        <f t="shared" si="28"/>
        <v>100</v>
      </c>
      <c r="O125" s="17"/>
    </row>
    <row r="126" spans="1:15" ht="31.5">
      <c r="A126" s="31">
        <f t="shared" si="30"/>
        <v>116</v>
      </c>
      <c r="B126" s="13" t="s">
        <v>125</v>
      </c>
      <c r="C126" s="13" t="s">
        <v>16</v>
      </c>
      <c r="D126" s="13" t="s">
        <v>34</v>
      </c>
      <c r="E126" s="13" t="s">
        <v>177</v>
      </c>
      <c r="F126" s="13" t="s">
        <v>184</v>
      </c>
      <c r="G126" s="13" t="s">
        <v>24</v>
      </c>
      <c r="H126" s="13" t="s">
        <v>25</v>
      </c>
      <c r="I126" s="13" t="s">
        <v>156</v>
      </c>
      <c r="J126" s="15" t="s">
        <v>185</v>
      </c>
      <c r="K126" s="12">
        <f>K127</f>
        <v>4104.7</v>
      </c>
      <c r="L126" s="12">
        <f>L127</f>
        <v>4104.7</v>
      </c>
      <c r="M126" s="72">
        <f>M127</f>
        <v>4104.7</v>
      </c>
      <c r="N126" s="77">
        <f t="shared" si="28"/>
        <v>100</v>
      </c>
    </row>
    <row r="127" spans="1:15" ht="47.25">
      <c r="A127" s="31">
        <f t="shared" si="30"/>
        <v>117</v>
      </c>
      <c r="B127" s="13" t="s">
        <v>125</v>
      </c>
      <c r="C127" s="13" t="s">
        <v>16</v>
      </c>
      <c r="D127" s="13" t="s">
        <v>34</v>
      </c>
      <c r="E127" s="13" t="s">
        <v>177</v>
      </c>
      <c r="F127" s="13" t="s">
        <v>184</v>
      </c>
      <c r="G127" s="13" t="s">
        <v>67</v>
      </c>
      <c r="H127" s="13" t="s">
        <v>25</v>
      </c>
      <c r="I127" s="13" t="s">
        <v>156</v>
      </c>
      <c r="J127" s="15" t="s">
        <v>186</v>
      </c>
      <c r="K127" s="12">
        <v>4104.7</v>
      </c>
      <c r="L127" s="12">
        <v>4104.7</v>
      </c>
      <c r="M127" s="72">
        <v>4104.7</v>
      </c>
      <c r="N127" s="77">
        <f t="shared" si="28"/>
        <v>100</v>
      </c>
    </row>
    <row r="128" spans="1:15" ht="18.75">
      <c r="A128" s="31">
        <f t="shared" si="30"/>
        <v>118</v>
      </c>
      <c r="B128" s="13" t="s">
        <v>125</v>
      </c>
      <c r="C128" s="13" t="s">
        <v>16</v>
      </c>
      <c r="D128" s="13" t="s">
        <v>34</v>
      </c>
      <c r="E128" s="13" t="s">
        <v>187</v>
      </c>
      <c r="F128" s="13" t="s">
        <v>171</v>
      </c>
      <c r="G128" s="13" t="s">
        <v>24</v>
      </c>
      <c r="H128" s="13" t="s">
        <v>25</v>
      </c>
      <c r="I128" s="13" t="s">
        <v>156</v>
      </c>
      <c r="J128" s="18" t="s">
        <v>188</v>
      </c>
      <c r="K128" s="12">
        <f>K129</f>
        <v>44440.999999999993</v>
      </c>
      <c r="L128" s="12">
        <f t="shared" ref="L128:M128" si="42">L129</f>
        <v>44440.999999999993</v>
      </c>
      <c r="M128" s="12">
        <f t="shared" si="42"/>
        <v>44399.499999999993</v>
      </c>
      <c r="N128" s="77">
        <f t="shared" si="28"/>
        <v>99.906617762876621</v>
      </c>
    </row>
    <row r="129" spans="1:14" ht="18.75">
      <c r="A129" s="31">
        <f t="shared" si="30"/>
        <v>119</v>
      </c>
      <c r="B129" s="13" t="s">
        <v>125</v>
      </c>
      <c r="C129" s="13" t="s">
        <v>16</v>
      </c>
      <c r="D129" s="13" t="s">
        <v>34</v>
      </c>
      <c r="E129" s="13" t="s">
        <v>187</v>
      </c>
      <c r="F129" s="13" t="s">
        <v>171</v>
      </c>
      <c r="G129" s="13" t="s">
        <v>67</v>
      </c>
      <c r="H129" s="13" t="s">
        <v>25</v>
      </c>
      <c r="I129" s="13" t="s">
        <v>156</v>
      </c>
      <c r="J129" s="18" t="s">
        <v>189</v>
      </c>
      <c r="K129" s="12">
        <f>K130+K131+K132+K133+K134+K135+K136+K137+K138+K139+K140+K141+K142+K143+K144+K145+K146+K147</f>
        <v>44440.999999999993</v>
      </c>
      <c r="L129" s="12">
        <f t="shared" ref="L129:M129" si="43">L130+L131+L132+L133+L134+L135+L136+L137+L138+L139+L140+L141+L142+L143+L144+L145+L146+L147</f>
        <v>44440.999999999993</v>
      </c>
      <c r="M129" s="12">
        <f t="shared" si="43"/>
        <v>44399.499999999993</v>
      </c>
      <c r="N129" s="77">
        <f t="shared" si="28"/>
        <v>99.906617762876621</v>
      </c>
    </row>
    <row r="130" spans="1:14" ht="47.25">
      <c r="A130" s="31">
        <f t="shared" si="30"/>
        <v>120</v>
      </c>
      <c r="B130" s="13" t="s">
        <v>125</v>
      </c>
      <c r="C130" s="13" t="s">
        <v>16</v>
      </c>
      <c r="D130" s="13" t="s">
        <v>34</v>
      </c>
      <c r="E130" s="13" t="s">
        <v>187</v>
      </c>
      <c r="F130" s="13" t="s">
        <v>171</v>
      </c>
      <c r="G130" s="13" t="s">
        <v>67</v>
      </c>
      <c r="H130" s="13" t="s">
        <v>190</v>
      </c>
      <c r="I130" s="13" t="s">
        <v>156</v>
      </c>
      <c r="J130" s="18" t="s">
        <v>191</v>
      </c>
      <c r="K130" s="12">
        <v>703.7</v>
      </c>
      <c r="L130" s="12">
        <v>703.7</v>
      </c>
      <c r="M130" s="72">
        <v>703.7</v>
      </c>
      <c r="N130" s="77">
        <f t="shared" si="28"/>
        <v>100</v>
      </c>
    </row>
    <row r="131" spans="1:14" ht="47.25">
      <c r="A131" s="31">
        <f t="shared" si="30"/>
        <v>121</v>
      </c>
      <c r="B131" s="13" t="s">
        <v>125</v>
      </c>
      <c r="C131" s="13" t="s">
        <v>16</v>
      </c>
      <c r="D131" s="13" t="s">
        <v>34</v>
      </c>
      <c r="E131" s="13" t="s">
        <v>187</v>
      </c>
      <c r="F131" s="13" t="s">
        <v>171</v>
      </c>
      <c r="G131" s="13" t="s">
        <v>67</v>
      </c>
      <c r="H131" s="13" t="s">
        <v>192</v>
      </c>
      <c r="I131" s="13" t="s">
        <v>156</v>
      </c>
      <c r="J131" s="18" t="s">
        <v>193</v>
      </c>
      <c r="K131" s="12">
        <v>70.5</v>
      </c>
      <c r="L131" s="12">
        <v>70.5</v>
      </c>
      <c r="M131" s="72">
        <v>70.5</v>
      </c>
      <c r="N131" s="77">
        <f t="shared" si="28"/>
        <v>100</v>
      </c>
    </row>
    <row r="132" spans="1:14" ht="47.25">
      <c r="A132" s="31">
        <f t="shared" si="30"/>
        <v>122</v>
      </c>
      <c r="B132" s="13" t="s">
        <v>125</v>
      </c>
      <c r="C132" s="13" t="s">
        <v>16</v>
      </c>
      <c r="D132" s="13" t="s">
        <v>34</v>
      </c>
      <c r="E132" s="13" t="s">
        <v>187</v>
      </c>
      <c r="F132" s="13" t="s">
        <v>171</v>
      </c>
      <c r="G132" s="13" t="s">
        <v>67</v>
      </c>
      <c r="H132" s="13" t="s">
        <v>194</v>
      </c>
      <c r="I132" s="13" t="s">
        <v>156</v>
      </c>
      <c r="J132" s="18" t="s">
        <v>195</v>
      </c>
      <c r="K132" s="12">
        <v>140</v>
      </c>
      <c r="L132" s="12">
        <v>140</v>
      </c>
      <c r="M132" s="72">
        <v>140</v>
      </c>
      <c r="N132" s="77">
        <f t="shared" si="28"/>
        <v>100</v>
      </c>
    </row>
    <row r="133" spans="1:14" ht="47.25">
      <c r="A133" s="31">
        <f t="shared" si="30"/>
        <v>123</v>
      </c>
      <c r="B133" s="13" t="s">
        <v>125</v>
      </c>
      <c r="C133" s="13" t="s">
        <v>16</v>
      </c>
      <c r="D133" s="13" t="s">
        <v>34</v>
      </c>
      <c r="E133" s="13" t="s">
        <v>187</v>
      </c>
      <c r="F133" s="13" t="s">
        <v>171</v>
      </c>
      <c r="G133" s="13" t="s">
        <v>67</v>
      </c>
      <c r="H133" s="13" t="s">
        <v>196</v>
      </c>
      <c r="I133" s="13" t="s">
        <v>156</v>
      </c>
      <c r="J133" s="18" t="s">
        <v>197</v>
      </c>
      <c r="K133" s="12">
        <v>544.29999999999995</v>
      </c>
      <c r="L133" s="12">
        <v>544.29999999999995</v>
      </c>
      <c r="M133" s="72">
        <v>544.29999999999995</v>
      </c>
      <c r="N133" s="77">
        <f t="shared" si="28"/>
        <v>100</v>
      </c>
    </row>
    <row r="134" spans="1:14" ht="78.75">
      <c r="A134" s="31">
        <f t="shared" si="30"/>
        <v>124</v>
      </c>
      <c r="B134" s="13" t="s">
        <v>125</v>
      </c>
      <c r="C134" s="13" t="s">
        <v>16</v>
      </c>
      <c r="D134" s="13" t="s">
        <v>34</v>
      </c>
      <c r="E134" s="13" t="s">
        <v>187</v>
      </c>
      <c r="F134" s="13" t="s">
        <v>171</v>
      </c>
      <c r="G134" s="13" t="s">
        <v>67</v>
      </c>
      <c r="H134" s="13" t="s">
        <v>198</v>
      </c>
      <c r="I134" s="13" t="s">
        <v>156</v>
      </c>
      <c r="J134" s="18" t="s">
        <v>199</v>
      </c>
      <c r="K134" s="12">
        <v>2700</v>
      </c>
      <c r="L134" s="12">
        <v>2700</v>
      </c>
      <c r="M134" s="72">
        <v>2700</v>
      </c>
      <c r="N134" s="77">
        <f t="shared" si="28"/>
        <v>100</v>
      </c>
    </row>
    <row r="135" spans="1:14" ht="63">
      <c r="A135" s="31">
        <f t="shared" si="30"/>
        <v>125</v>
      </c>
      <c r="B135" s="13" t="s">
        <v>125</v>
      </c>
      <c r="C135" s="13" t="s">
        <v>16</v>
      </c>
      <c r="D135" s="13" t="s">
        <v>34</v>
      </c>
      <c r="E135" s="13" t="s">
        <v>187</v>
      </c>
      <c r="F135" s="13" t="s">
        <v>171</v>
      </c>
      <c r="G135" s="13" t="s">
        <v>67</v>
      </c>
      <c r="H135" s="13" t="s">
        <v>200</v>
      </c>
      <c r="I135" s="13" t="s">
        <v>156</v>
      </c>
      <c r="J135" s="18" t="s">
        <v>201</v>
      </c>
      <c r="K135" s="12">
        <v>4415.1000000000004</v>
      </c>
      <c r="L135" s="12">
        <v>4415.1000000000004</v>
      </c>
      <c r="M135" s="72">
        <v>4415.1000000000004</v>
      </c>
      <c r="N135" s="77">
        <f t="shared" si="28"/>
        <v>100</v>
      </c>
    </row>
    <row r="136" spans="1:14" ht="63">
      <c r="A136" s="31">
        <f t="shared" si="30"/>
        <v>126</v>
      </c>
      <c r="B136" s="13" t="s">
        <v>125</v>
      </c>
      <c r="C136" s="13" t="s">
        <v>16</v>
      </c>
      <c r="D136" s="13" t="s">
        <v>34</v>
      </c>
      <c r="E136" s="13" t="s">
        <v>187</v>
      </c>
      <c r="F136" s="13" t="s">
        <v>171</v>
      </c>
      <c r="G136" s="13" t="s">
        <v>67</v>
      </c>
      <c r="H136" s="13" t="s">
        <v>202</v>
      </c>
      <c r="I136" s="13" t="s">
        <v>156</v>
      </c>
      <c r="J136" s="18" t="s">
        <v>203</v>
      </c>
      <c r="K136" s="12">
        <v>643.5</v>
      </c>
      <c r="L136" s="12">
        <v>643.5</v>
      </c>
      <c r="M136" s="72">
        <v>643.5</v>
      </c>
      <c r="N136" s="77">
        <f t="shared" si="28"/>
        <v>100</v>
      </c>
    </row>
    <row r="137" spans="1:14" ht="126">
      <c r="A137" s="31">
        <f t="shared" si="30"/>
        <v>127</v>
      </c>
      <c r="B137" s="13" t="s">
        <v>125</v>
      </c>
      <c r="C137" s="13" t="s">
        <v>16</v>
      </c>
      <c r="D137" s="13" t="s">
        <v>34</v>
      </c>
      <c r="E137" s="13" t="s">
        <v>187</v>
      </c>
      <c r="F137" s="13" t="s">
        <v>171</v>
      </c>
      <c r="G137" s="13" t="s">
        <v>67</v>
      </c>
      <c r="H137" s="13" t="s">
        <v>204</v>
      </c>
      <c r="I137" s="13" t="s">
        <v>156</v>
      </c>
      <c r="J137" s="18" t="s">
        <v>205</v>
      </c>
      <c r="K137" s="12">
        <v>300</v>
      </c>
      <c r="L137" s="12">
        <v>300</v>
      </c>
      <c r="M137" s="72">
        <v>300</v>
      </c>
      <c r="N137" s="77">
        <f t="shared" si="28"/>
        <v>100</v>
      </c>
    </row>
    <row r="138" spans="1:14" ht="47.25">
      <c r="A138" s="31">
        <f t="shared" si="30"/>
        <v>128</v>
      </c>
      <c r="B138" s="13" t="s">
        <v>125</v>
      </c>
      <c r="C138" s="13" t="s">
        <v>16</v>
      </c>
      <c r="D138" s="13" t="s">
        <v>34</v>
      </c>
      <c r="E138" s="13" t="s">
        <v>187</v>
      </c>
      <c r="F138" s="13" t="s">
        <v>171</v>
      </c>
      <c r="G138" s="13" t="s">
        <v>67</v>
      </c>
      <c r="H138" s="13" t="s">
        <v>206</v>
      </c>
      <c r="I138" s="13" t="s">
        <v>156</v>
      </c>
      <c r="J138" s="18" t="s">
        <v>207</v>
      </c>
      <c r="K138" s="12">
        <v>537.4</v>
      </c>
      <c r="L138" s="12">
        <v>537.4</v>
      </c>
      <c r="M138" s="72">
        <v>537.4</v>
      </c>
      <c r="N138" s="77">
        <f t="shared" si="28"/>
        <v>100</v>
      </c>
    </row>
    <row r="139" spans="1:14" ht="63">
      <c r="A139" s="31">
        <f t="shared" si="30"/>
        <v>129</v>
      </c>
      <c r="B139" s="13" t="s">
        <v>125</v>
      </c>
      <c r="C139" s="13" t="s">
        <v>16</v>
      </c>
      <c r="D139" s="13" t="s">
        <v>34</v>
      </c>
      <c r="E139" s="13" t="s">
        <v>187</v>
      </c>
      <c r="F139" s="13" t="s">
        <v>171</v>
      </c>
      <c r="G139" s="13" t="s">
        <v>67</v>
      </c>
      <c r="H139" s="13" t="s">
        <v>208</v>
      </c>
      <c r="I139" s="13" t="s">
        <v>156</v>
      </c>
      <c r="J139" s="18" t="s">
        <v>209</v>
      </c>
      <c r="K139" s="12">
        <v>564.9</v>
      </c>
      <c r="L139" s="12">
        <v>564.9</v>
      </c>
      <c r="M139" s="72">
        <v>523.4</v>
      </c>
      <c r="N139" s="77">
        <f t="shared" si="28"/>
        <v>92.653567003009385</v>
      </c>
    </row>
    <row r="140" spans="1:14" ht="63">
      <c r="A140" s="31">
        <f t="shared" si="30"/>
        <v>130</v>
      </c>
      <c r="B140" s="13" t="s">
        <v>125</v>
      </c>
      <c r="C140" s="13" t="s">
        <v>16</v>
      </c>
      <c r="D140" s="13" t="s">
        <v>34</v>
      </c>
      <c r="E140" s="13" t="s">
        <v>187</v>
      </c>
      <c r="F140" s="13" t="s">
        <v>171</v>
      </c>
      <c r="G140" s="13" t="s">
        <v>67</v>
      </c>
      <c r="H140" s="13" t="s">
        <v>210</v>
      </c>
      <c r="I140" s="13" t="s">
        <v>156</v>
      </c>
      <c r="J140" s="18" t="s">
        <v>211</v>
      </c>
      <c r="K140" s="12">
        <v>6512.7</v>
      </c>
      <c r="L140" s="12">
        <v>6512.7</v>
      </c>
      <c r="M140" s="72">
        <v>6512.7</v>
      </c>
      <c r="N140" s="77">
        <f t="shared" si="28"/>
        <v>100</v>
      </c>
    </row>
    <row r="141" spans="1:14" ht="63">
      <c r="A141" s="31">
        <f t="shared" si="30"/>
        <v>131</v>
      </c>
      <c r="B141" s="13" t="s">
        <v>125</v>
      </c>
      <c r="C141" s="13" t="s">
        <v>16</v>
      </c>
      <c r="D141" s="13" t="s">
        <v>34</v>
      </c>
      <c r="E141" s="13" t="s">
        <v>187</v>
      </c>
      <c r="F141" s="13" t="s">
        <v>171</v>
      </c>
      <c r="G141" s="13" t="s">
        <v>67</v>
      </c>
      <c r="H141" s="13" t="s">
        <v>212</v>
      </c>
      <c r="I141" s="13" t="s">
        <v>156</v>
      </c>
      <c r="J141" s="19" t="s">
        <v>213</v>
      </c>
      <c r="K141" s="12">
        <v>4630</v>
      </c>
      <c r="L141" s="12">
        <v>4630</v>
      </c>
      <c r="M141" s="72">
        <v>4630</v>
      </c>
      <c r="N141" s="77">
        <f t="shared" si="28"/>
        <v>100</v>
      </c>
    </row>
    <row r="142" spans="1:14" ht="78.75">
      <c r="A142" s="31">
        <f t="shared" ref="A142:A205" si="44">A141+1</f>
        <v>132</v>
      </c>
      <c r="B142" s="13" t="s">
        <v>125</v>
      </c>
      <c r="C142" s="13" t="s">
        <v>16</v>
      </c>
      <c r="D142" s="13" t="s">
        <v>34</v>
      </c>
      <c r="E142" s="13" t="s">
        <v>187</v>
      </c>
      <c r="F142" s="13" t="s">
        <v>171</v>
      </c>
      <c r="G142" s="13" t="s">
        <v>67</v>
      </c>
      <c r="H142" s="13" t="s">
        <v>214</v>
      </c>
      <c r="I142" s="13" t="s">
        <v>156</v>
      </c>
      <c r="J142" s="19" t="s">
        <v>215</v>
      </c>
      <c r="K142" s="12">
        <v>2694</v>
      </c>
      <c r="L142" s="12">
        <v>2694</v>
      </c>
      <c r="M142" s="72">
        <v>2694</v>
      </c>
      <c r="N142" s="77">
        <f t="shared" si="28"/>
        <v>100</v>
      </c>
    </row>
    <row r="143" spans="1:14" ht="78.75">
      <c r="A143" s="31">
        <f t="shared" si="44"/>
        <v>133</v>
      </c>
      <c r="B143" s="13" t="s">
        <v>125</v>
      </c>
      <c r="C143" s="13" t="s">
        <v>16</v>
      </c>
      <c r="D143" s="13" t="s">
        <v>34</v>
      </c>
      <c r="E143" s="13" t="s">
        <v>187</v>
      </c>
      <c r="F143" s="13" t="s">
        <v>171</v>
      </c>
      <c r="G143" s="13" t="s">
        <v>67</v>
      </c>
      <c r="H143" s="13" t="s">
        <v>216</v>
      </c>
      <c r="I143" s="13" t="s">
        <v>156</v>
      </c>
      <c r="J143" s="19" t="s">
        <v>217</v>
      </c>
      <c r="K143" s="12">
        <v>7760.3</v>
      </c>
      <c r="L143" s="12">
        <v>7760.3</v>
      </c>
      <c r="M143" s="72">
        <v>7760.3</v>
      </c>
      <c r="N143" s="77">
        <f t="shared" si="28"/>
        <v>100</v>
      </c>
    </row>
    <row r="144" spans="1:14" ht="47.25">
      <c r="A144" s="31">
        <f t="shared" si="44"/>
        <v>134</v>
      </c>
      <c r="B144" s="13" t="s">
        <v>125</v>
      </c>
      <c r="C144" s="13" t="s">
        <v>16</v>
      </c>
      <c r="D144" s="13" t="s">
        <v>34</v>
      </c>
      <c r="E144" s="13" t="s">
        <v>187</v>
      </c>
      <c r="F144" s="13" t="s">
        <v>171</v>
      </c>
      <c r="G144" s="13" t="s">
        <v>67</v>
      </c>
      <c r="H144" s="13" t="s">
        <v>218</v>
      </c>
      <c r="I144" s="13" t="s">
        <v>156</v>
      </c>
      <c r="J144" s="19" t="s">
        <v>219</v>
      </c>
      <c r="K144" s="12">
        <v>1244</v>
      </c>
      <c r="L144" s="12">
        <v>1244</v>
      </c>
      <c r="M144" s="72">
        <v>1244</v>
      </c>
      <c r="N144" s="77">
        <f t="shared" si="28"/>
        <v>100</v>
      </c>
    </row>
    <row r="145" spans="1:14" ht="63">
      <c r="A145" s="31">
        <f t="shared" si="44"/>
        <v>135</v>
      </c>
      <c r="B145" s="13" t="s">
        <v>125</v>
      </c>
      <c r="C145" s="13" t="s">
        <v>16</v>
      </c>
      <c r="D145" s="13" t="s">
        <v>34</v>
      </c>
      <c r="E145" s="13" t="s">
        <v>187</v>
      </c>
      <c r="F145" s="13" t="s">
        <v>171</v>
      </c>
      <c r="G145" s="13" t="s">
        <v>67</v>
      </c>
      <c r="H145" s="13" t="s">
        <v>220</v>
      </c>
      <c r="I145" s="13" t="s">
        <v>156</v>
      </c>
      <c r="J145" s="19" t="s">
        <v>221</v>
      </c>
      <c r="K145" s="12">
        <v>624.6</v>
      </c>
      <c r="L145" s="12">
        <v>624.6</v>
      </c>
      <c r="M145" s="72">
        <v>624.6</v>
      </c>
      <c r="N145" s="77">
        <f t="shared" si="28"/>
        <v>100</v>
      </c>
    </row>
    <row r="146" spans="1:14" ht="63">
      <c r="A146" s="31">
        <f t="shared" si="44"/>
        <v>136</v>
      </c>
      <c r="B146" s="13" t="s">
        <v>125</v>
      </c>
      <c r="C146" s="13" t="s">
        <v>16</v>
      </c>
      <c r="D146" s="13" t="s">
        <v>34</v>
      </c>
      <c r="E146" s="13" t="s">
        <v>187</v>
      </c>
      <c r="F146" s="13" t="s">
        <v>171</v>
      </c>
      <c r="G146" s="13" t="s">
        <v>67</v>
      </c>
      <c r="H146" s="13" t="s">
        <v>222</v>
      </c>
      <c r="I146" s="13" t="s">
        <v>156</v>
      </c>
      <c r="J146" s="19" t="s">
        <v>223</v>
      </c>
      <c r="K146" s="12">
        <v>356</v>
      </c>
      <c r="L146" s="12">
        <v>356</v>
      </c>
      <c r="M146" s="72">
        <v>356</v>
      </c>
      <c r="N146" s="77">
        <f t="shared" si="28"/>
        <v>100</v>
      </c>
    </row>
    <row r="147" spans="1:14" ht="78.75">
      <c r="A147" s="31">
        <f t="shared" si="44"/>
        <v>137</v>
      </c>
      <c r="B147" s="13" t="s">
        <v>125</v>
      </c>
      <c r="C147" s="13" t="s">
        <v>16</v>
      </c>
      <c r="D147" s="13" t="s">
        <v>34</v>
      </c>
      <c r="E147" s="13" t="s">
        <v>187</v>
      </c>
      <c r="F147" s="13" t="s">
        <v>171</v>
      </c>
      <c r="G147" s="13" t="s">
        <v>67</v>
      </c>
      <c r="H147" s="13" t="s">
        <v>224</v>
      </c>
      <c r="I147" s="13" t="s">
        <v>156</v>
      </c>
      <c r="J147" s="19" t="s">
        <v>225</v>
      </c>
      <c r="K147" s="12">
        <v>10000</v>
      </c>
      <c r="L147" s="12">
        <v>10000</v>
      </c>
      <c r="M147" s="72">
        <v>10000</v>
      </c>
      <c r="N147" s="77">
        <f t="shared" si="28"/>
        <v>100</v>
      </c>
    </row>
    <row r="148" spans="1:14" ht="63">
      <c r="A148" s="31">
        <f t="shared" si="44"/>
        <v>138</v>
      </c>
      <c r="B148" s="13" t="s">
        <v>125</v>
      </c>
      <c r="C148" s="13" t="s">
        <v>16</v>
      </c>
      <c r="D148" s="13" t="s">
        <v>34</v>
      </c>
      <c r="E148" s="13" t="s">
        <v>226</v>
      </c>
      <c r="F148" s="13" t="s">
        <v>23</v>
      </c>
      <c r="G148" s="13" t="s">
        <v>24</v>
      </c>
      <c r="H148" s="13" t="s">
        <v>25</v>
      </c>
      <c r="I148" s="13" t="s">
        <v>156</v>
      </c>
      <c r="J148" s="15" t="s">
        <v>227</v>
      </c>
      <c r="K148" s="12">
        <f>K149+K171+K173+K175</f>
        <v>593397.69999999995</v>
      </c>
      <c r="L148" s="12">
        <f>L149+L171+L173+L175</f>
        <v>596704.39999999991</v>
      </c>
      <c r="M148" s="72">
        <f>M149+M171+M173+M175</f>
        <v>582814.49999999988</v>
      </c>
      <c r="N148" s="77">
        <f t="shared" si="28"/>
        <v>97.672231007513929</v>
      </c>
    </row>
    <row r="149" spans="1:14" ht="63">
      <c r="A149" s="31">
        <f t="shared" si="44"/>
        <v>139</v>
      </c>
      <c r="B149" s="13" t="s">
        <v>125</v>
      </c>
      <c r="C149" s="13" t="s">
        <v>16</v>
      </c>
      <c r="D149" s="13" t="s">
        <v>34</v>
      </c>
      <c r="E149" s="13" t="s">
        <v>226</v>
      </c>
      <c r="F149" s="13" t="s">
        <v>228</v>
      </c>
      <c r="G149" s="13" t="s">
        <v>24</v>
      </c>
      <c r="H149" s="13" t="s">
        <v>25</v>
      </c>
      <c r="I149" s="13" t="s">
        <v>156</v>
      </c>
      <c r="J149" s="18" t="s">
        <v>229</v>
      </c>
      <c r="K149" s="12">
        <f>K150</f>
        <v>588480.1</v>
      </c>
      <c r="L149" s="12">
        <f t="shared" ref="L149:M149" si="45">L150</f>
        <v>591786.79999999993</v>
      </c>
      <c r="M149" s="12">
        <f t="shared" si="45"/>
        <v>579616.39999999991</v>
      </c>
      <c r="N149" s="77">
        <f t="shared" si="28"/>
        <v>97.943448552755825</v>
      </c>
    </row>
    <row r="150" spans="1:14" ht="63">
      <c r="A150" s="31">
        <f t="shared" si="44"/>
        <v>140</v>
      </c>
      <c r="B150" s="13" t="s">
        <v>125</v>
      </c>
      <c r="C150" s="13" t="s">
        <v>16</v>
      </c>
      <c r="D150" s="13" t="s">
        <v>34</v>
      </c>
      <c r="E150" s="13" t="s">
        <v>226</v>
      </c>
      <c r="F150" s="13" t="s">
        <v>228</v>
      </c>
      <c r="G150" s="13" t="s">
        <v>67</v>
      </c>
      <c r="H150" s="13" t="s">
        <v>25</v>
      </c>
      <c r="I150" s="13" t="s">
        <v>156</v>
      </c>
      <c r="J150" s="18" t="s">
        <v>230</v>
      </c>
      <c r="K150" s="12">
        <f>K151+K152+K153+K154+K155+K156+K157+K158+K159+K160+K161+K162+K164+K165+K166+K167+K168+K169+K163+K170</f>
        <v>588480.1</v>
      </c>
      <c r="L150" s="12">
        <f t="shared" ref="L150:M150" si="46">L151+L152+L153+L154+L155+L156+L157+L158+L159+L160+L161+L162+L164+L165+L166+L167+L168+L169+L163+L170</f>
        <v>591786.79999999993</v>
      </c>
      <c r="M150" s="12">
        <f t="shared" si="46"/>
        <v>579616.39999999991</v>
      </c>
      <c r="N150" s="77">
        <f t="shared" si="28"/>
        <v>97.943448552755825</v>
      </c>
    </row>
    <row r="151" spans="1:14" ht="110.25">
      <c r="A151" s="31">
        <f t="shared" si="44"/>
        <v>141</v>
      </c>
      <c r="B151" s="13" t="s">
        <v>125</v>
      </c>
      <c r="C151" s="13" t="s">
        <v>16</v>
      </c>
      <c r="D151" s="13" t="s">
        <v>34</v>
      </c>
      <c r="E151" s="13" t="s">
        <v>226</v>
      </c>
      <c r="F151" s="13" t="s">
        <v>228</v>
      </c>
      <c r="G151" s="13" t="s">
        <v>67</v>
      </c>
      <c r="H151" s="13" t="s">
        <v>231</v>
      </c>
      <c r="I151" s="13" t="s">
        <v>156</v>
      </c>
      <c r="J151" s="19" t="s">
        <v>232</v>
      </c>
      <c r="K151" s="12">
        <v>1000.3</v>
      </c>
      <c r="L151" s="12">
        <v>1000.3</v>
      </c>
      <c r="M151" s="72">
        <v>1000.3</v>
      </c>
      <c r="N151" s="77">
        <f t="shared" si="28"/>
        <v>100</v>
      </c>
    </row>
    <row r="152" spans="1:14" ht="252">
      <c r="A152" s="31">
        <f t="shared" si="44"/>
        <v>142</v>
      </c>
      <c r="B152" s="13" t="s">
        <v>125</v>
      </c>
      <c r="C152" s="13" t="s">
        <v>16</v>
      </c>
      <c r="D152" s="13" t="s">
        <v>34</v>
      </c>
      <c r="E152" s="13" t="s">
        <v>226</v>
      </c>
      <c r="F152" s="13" t="s">
        <v>228</v>
      </c>
      <c r="G152" s="13" t="s">
        <v>67</v>
      </c>
      <c r="H152" s="13" t="s">
        <v>233</v>
      </c>
      <c r="I152" s="13" t="s">
        <v>156</v>
      </c>
      <c r="J152" s="19" t="s">
        <v>234</v>
      </c>
      <c r="K152" s="12">
        <v>39039.300000000003</v>
      </c>
      <c r="L152" s="12">
        <v>39039.300000000003</v>
      </c>
      <c r="M152" s="72">
        <v>39039.300000000003</v>
      </c>
      <c r="N152" s="77">
        <f t="shared" si="28"/>
        <v>100</v>
      </c>
    </row>
    <row r="153" spans="1:14" ht="267.75">
      <c r="A153" s="31">
        <f t="shared" si="44"/>
        <v>143</v>
      </c>
      <c r="B153" s="13" t="s">
        <v>125</v>
      </c>
      <c r="C153" s="13" t="s">
        <v>16</v>
      </c>
      <c r="D153" s="13" t="s">
        <v>34</v>
      </c>
      <c r="E153" s="13" t="s">
        <v>226</v>
      </c>
      <c r="F153" s="13" t="s">
        <v>228</v>
      </c>
      <c r="G153" s="13" t="s">
        <v>67</v>
      </c>
      <c r="H153" s="13" t="s">
        <v>235</v>
      </c>
      <c r="I153" s="13" t="s">
        <v>156</v>
      </c>
      <c r="J153" s="20" t="s">
        <v>236</v>
      </c>
      <c r="K153" s="12">
        <v>79702</v>
      </c>
      <c r="L153" s="12">
        <v>80291.5</v>
      </c>
      <c r="M153" s="72">
        <v>80291.5</v>
      </c>
      <c r="N153" s="77">
        <f t="shared" si="28"/>
        <v>100</v>
      </c>
    </row>
    <row r="154" spans="1:14" ht="110.25">
      <c r="A154" s="31">
        <f t="shared" si="44"/>
        <v>144</v>
      </c>
      <c r="B154" s="13" t="s">
        <v>125</v>
      </c>
      <c r="C154" s="13" t="s">
        <v>16</v>
      </c>
      <c r="D154" s="13" t="s">
        <v>34</v>
      </c>
      <c r="E154" s="13" t="s">
        <v>226</v>
      </c>
      <c r="F154" s="13" t="s">
        <v>228</v>
      </c>
      <c r="G154" s="13" t="s">
        <v>67</v>
      </c>
      <c r="H154" s="13" t="s">
        <v>237</v>
      </c>
      <c r="I154" s="13" t="s">
        <v>156</v>
      </c>
      <c r="J154" s="19" t="s">
        <v>238</v>
      </c>
      <c r="K154" s="12">
        <v>57.8</v>
      </c>
      <c r="L154" s="12">
        <v>57.8</v>
      </c>
      <c r="M154" s="72">
        <v>57.8</v>
      </c>
      <c r="N154" s="77">
        <f t="shared" si="28"/>
        <v>100</v>
      </c>
    </row>
    <row r="155" spans="1:14" ht="94.5">
      <c r="A155" s="31">
        <f t="shared" si="44"/>
        <v>145</v>
      </c>
      <c r="B155" s="13" t="s">
        <v>125</v>
      </c>
      <c r="C155" s="13" t="s">
        <v>16</v>
      </c>
      <c r="D155" s="13" t="s">
        <v>34</v>
      </c>
      <c r="E155" s="13" t="s">
        <v>226</v>
      </c>
      <c r="F155" s="13" t="s">
        <v>228</v>
      </c>
      <c r="G155" s="13" t="s">
        <v>67</v>
      </c>
      <c r="H155" s="13" t="s">
        <v>239</v>
      </c>
      <c r="I155" s="13" t="s">
        <v>156</v>
      </c>
      <c r="J155" s="19" t="s">
        <v>240</v>
      </c>
      <c r="K155" s="12">
        <v>5.5</v>
      </c>
      <c r="L155" s="12">
        <v>5.5</v>
      </c>
      <c r="M155" s="72">
        <v>5.5</v>
      </c>
      <c r="N155" s="77">
        <f t="shared" si="28"/>
        <v>100</v>
      </c>
    </row>
    <row r="156" spans="1:14" ht="94.5">
      <c r="A156" s="31">
        <f t="shared" si="44"/>
        <v>146</v>
      </c>
      <c r="B156" s="13" t="s">
        <v>125</v>
      </c>
      <c r="C156" s="13" t="s">
        <v>16</v>
      </c>
      <c r="D156" s="13" t="s">
        <v>34</v>
      </c>
      <c r="E156" s="13" t="s">
        <v>226</v>
      </c>
      <c r="F156" s="13" t="s">
        <v>228</v>
      </c>
      <c r="G156" s="13" t="s">
        <v>67</v>
      </c>
      <c r="H156" s="13" t="s">
        <v>241</v>
      </c>
      <c r="I156" s="13" t="s">
        <v>156</v>
      </c>
      <c r="J156" s="19" t="s">
        <v>242</v>
      </c>
      <c r="K156" s="12">
        <v>5041.5</v>
      </c>
      <c r="L156" s="12">
        <v>5041.5</v>
      </c>
      <c r="M156" s="72">
        <v>5041.5</v>
      </c>
      <c r="N156" s="77">
        <f t="shared" si="28"/>
        <v>100</v>
      </c>
    </row>
    <row r="157" spans="1:14" ht="94.5">
      <c r="A157" s="31">
        <f t="shared" si="44"/>
        <v>147</v>
      </c>
      <c r="B157" s="13" t="s">
        <v>125</v>
      </c>
      <c r="C157" s="13" t="s">
        <v>16</v>
      </c>
      <c r="D157" s="13" t="s">
        <v>34</v>
      </c>
      <c r="E157" s="13" t="s">
        <v>226</v>
      </c>
      <c r="F157" s="13" t="s">
        <v>228</v>
      </c>
      <c r="G157" s="13" t="s">
        <v>67</v>
      </c>
      <c r="H157" s="13" t="s">
        <v>243</v>
      </c>
      <c r="I157" s="13" t="s">
        <v>156</v>
      </c>
      <c r="J157" s="19" t="s">
        <v>244</v>
      </c>
      <c r="K157" s="12">
        <v>470.1</v>
      </c>
      <c r="L157" s="12">
        <v>470.1</v>
      </c>
      <c r="M157" s="72">
        <v>470.1</v>
      </c>
      <c r="N157" s="77">
        <f t="shared" si="28"/>
        <v>100</v>
      </c>
    </row>
    <row r="158" spans="1:14" ht="94.5">
      <c r="A158" s="31">
        <f t="shared" si="44"/>
        <v>148</v>
      </c>
      <c r="B158" s="13" t="s">
        <v>125</v>
      </c>
      <c r="C158" s="13" t="s">
        <v>16</v>
      </c>
      <c r="D158" s="13" t="s">
        <v>34</v>
      </c>
      <c r="E158" s="13" t="s">
        <v>226</v>
      </c>
      <c r="F158" s="13" t="s">
        <v>228</v>
      </c>
      <c r="G158" s="13" t="s">
        <v>67</v>
      </c>
      <c r="H158" s="13" t="s">
        <v>245</v>
      </c>
      <c r="I158" s="13" t="s">
        <v>156</v>
      </c>
      <c r="J158" s="18" t="s">
        <v>246</v>
      </c>
      <c r="K158" s="28">
        <v>449.5</v>
      </c>
      <c r="L158" s="28">
        <v>449.5</v>
      </c>
      <c r="M158" s="73">
        <v>449.5</v>
      </c>
      <c r="N158" s="77">
        <f t="shared" ref="N158:N221" si="47">M158/L158*100</f>
        <v>100</v>
      </c>
    </row>
    <row r="159" spans="1:14" ht="94.5">
      <c r="A159" s="31">
        <f t="shared" si="44"/>
        <v>149</v>
      </c>
      <c r="B159" s="13" t="s">
        <v>125</v>
      </c>
      <c r="C159" s="13" t="s">
        <v>16</v>
      </c>
      <c r="D159" s="13" t="s">
        <v>34</v>
      </c>
      <c r="E159" s="13" t="s">
        <v>226</v>
      </c>
      <c r="F159" s="13" t="s">
        <v>228</v>
      </c>
      <c r="G159" s="13" t="s">
        <v>67</v>
      </c>
      <c r="H159" s="13" t="s">
        <v>247</v>
      </c>
      <c r="I159" s="13" t="s">
        <v>156</v>
      </c>
      <c r="J159" s="19" t="s">
        <v>248</v>
      </c>
      <c r="K159" s="12">
        <v>4370</v>
      </c>
      <c r="L159" s="12">
        <v>4370</v>
      </c>
      <c r="M159" s="72">
        <v>4370</v>
      </c>
      <c r="N159" s="77">
        <f t="shared" si="47"/>
        <v>100</v>
      </c>
    </row>
    <row r="160" spans="1:14" ht="141.75">
      <c r="A160" s="31">
        <f t="shared" si="44"/>
        <v>150</v>
      </c>
      <c r="B160" s="13" t="s">
        <v>125</v>
      </c>
      <c r="C160" s="13" t="s">
        <v>16</v>
      </c>
      <c r="D160" s="13" t="s">
        <v>34</v>
      </c>
      <c r="E160" s="13" t="s">
        <v>226</v>
      </c>
      <c r="F160" s="13" t="s">
        <v>228</v>
      </c>
      <c r="G160" s="13" t="s">
        <v>67</v>
      </c>
      <c r="H160" s="13" t="s">
        <v>249</v>
      </c>
      <c r="I160" s="13" t="s">
        <v>156</v>
      </c>
      <c r="J160" s="19" t="s">
        <v>250</v>
      </c>
      <c r="K160" s="12">
        <v>414.1</v>
      </c>
      <c r="L160" s="12">
        <v>414.1</v>
      </c>
      <c r="M160" s="72">
        <v>414.1</v>
      </c>
      <c r="N160" s="77">
        <f t="shared" si="47"/>
        <v>100</v>
      </c>
    </row>
    <row r="161" spans="1:14" ht="252">
      <c r="A161" s="31">
        <f t="shared" si="44"/>
        <v>151</v>
      </c>
      <c r="B161" s="13" t="s">
        <v>125</v>
      </c>
      <c r="C161" s="13" t="s">
        <v>16</v>
      </c>
      <c r="D161" s="13" t="s">
        <v>34</v>
      </c>
      <c r="E161" s="13" t="s">
        <v>226</v>
      </c>
      <c r="F161" s="13" t="s">
        <v>228</v>
      </c>
      <c r="G161" s="13" t="s">
        <v>67</v>
      </c>
      <c r="H161" s="13" t="s">
        <v>251</v>
      </c>
      <c r="I161" s="13" t="s">
        <v>156</v>
      </c>
      <c r="J161" s="19" t="s">
        <v>252</v>
      </c>
      <c r="K161" s="12">
        <v>318889.5</v>
      </c>
      <c r="L161" s="12">
        <v>321195.09999999998</v>
      </c>
      <c r="M161" s="72">
        <v>321195.09999999998</v>
      </c>
      <c r="N161" s="77">
        <f t="shared" si="47"/>
        <v>100</v>
      </c>
    </row>
    <row r="162" spans="1:14" ht="141.75">
      <c r="A162" s="31">
        <f t="shared" si="44"/>
        <v>152</v>
      </c>
      <c r="B162" s="13" t="s">
        <v>125</v>
      </c>
      <c r="C162" s="13" t="s">
        <v>16</v>
      </c>
      <c r="D162" s="13" t="s">
        <v>34</v>
      </c>
      <c r="E162" s="13" t="s">
        <v>226</v>
      </c>
      <c r="F162" s="13" t="s">
        <v>228</v>
      </c>
      <c r="G162" s="13" t="s">
        <v>67</v>
      </c>
      <c r="H162" s="13" t="s">
        <v>253</v>
      </c>
      <c r="I162" s="13" t="s">
        <v>156</v>
      </c>
      <c r="J162" s="19" t="s">
        <v>254</v>
      </c>
      <c r="K162" s="12">
        <v>20958.2</v>
      </c>
      <c r="L162" s="12">
        <v>20958.2</v>
      </c>
      <c r="M162" s="72">
        <v>9250</v>
      </c>
      <c r="N162" s="77">
        <f t="shared" si="47"/>
        <v>44.135469649111087</v>
      </c>
    </row>
    <row r="163" spans="1:14" ht="78.75">
      <c r="A163" s="31">
        <f t="shared" si="44"/>
        <v>153</v>
      </c>
      <c r="B163" s="13" t="s">
        <v>125</v>
      </c>
      <c r="C163" s="13" t="s">
        <v>16</v>
      </c>
      <c r="D163" s="13" t="s">
        <v>34</v>
      </c>
      <c r="E163" s="13" t="s">
        <v>226</v>
      </c>
      <c r="F163" s="13" t="s">
        <v>228</v>
      </c>
      <c r="G163" s="13" t="s">
        <v>67</v>
      </c>
      <c r="H163" s="13" t="s">
        <v>255</v>
      </c>
      <c r="I163" s="13" t="s">
        <v>156</v>
      </c>
      <c r="J163" s="19" t="s">
        <v>256</v>
      </c>
      <c r="K163" s="12">
        <v>1687</v>
      </c>
      <c r="L163" s="12">
        <v>1687</v>
      </c>
      <c r="M163" s="72">
        <v>1540</v>
      </c>
      <c r="N163" s="77">
        <f t="shared" si="47"/>
        <v>91.286307053941911</v>
      </c>
    </row>
    <row r="164" spans="1:14" ht="141.75">
      <c r="A164" s="31">
        <f t="shared" si="44"/>
        <v>154</v>
      </c>
      <c r="B164" s="13" t="s">
        <v>125</v>
      </c>
      <c r="C164" s="13" t="s">
        <v>16</v>
      </c>
      <c r="D164" s="13" t="s">
        <v>34</v>
      </c>
      <c r="E164" s="13" t="s">
        <v>226</v>
      </c>
      <c r="F164" s="13" t="s">
        <v>228</v>
      </c>
      <c r="G164" s="13" t="s">
        <v>67</v>
      </c>
      <c r="H164" s="13" t="s">
        <v>257</v>
      </c>
      <c r="I164" s="13" t="s">
        <v>156</v>
      </c>
      <c r="J164" s="19" t="s">
        <v>258</v>
      </c>
      <c r="K164" s="12">
        <v>15138.4</v>
      </c>
      <c r="L164" s="12">
        <v>15138.4</v>
      </c>
      <c r="M164" s="72">
        <v>15138.4</v>
      </c>
      <c r="N164" s="77">
        <f t="shared" si="47"/>
        <v>100</v>
      </c>
    </row>
    <row r="165" spans="1:14" ht="173.25">
      <c r="A165" s="31">
        <f t="shared" si="44"/>
        <v>155</v>
      </c>
      <c r="B165" s="13" t="s">
        <v>125</v>
      </c>
      <c r="C165" s="13" t="s">
        <v>16</v>
      </c>
      <c r="D165" s="13" t="s">
        <v>34</v>
      </c>
      <c r="E165" s="13" t="s">
        <v>226</v>
      </c>
      <c r="F165" s="13" t="s">
        <v>228</v>
      </c>
      <c r="G165" s="13" t="s">
        <v>67</v>
      </c>
      <c r="H165" s="13" t="s">
        <v>259</v>
      </c>
      <c r="I165" s="13" t="s">
        <v>156</v>
      </c>
      <c r="J165" s="19" t="s">
        <v>260</v>
      </c>
      <c r="K165" s="12">
        <v>1679.9</v>
      </c>
      <c r="L165" s="12">
        <v>1679.9</v>
      </c>
      <c r="M165" s="72">
        <v>1679.9</v>
      </c>
      <c r="N165" s="77">
        <f t="shared" si="47"/>
        <v>100</v>
      </c>
    </row>
    <row r="166" spans="1:14" ht="252">
      <c r="A166" s="31">
        <f t="shared" si="44"/>
        <v>156</v>
      </c>
      <c r="B166" s="13" t="s">
        <v>125</v>
      </c>
      <c r="C166" s="13" t="s">
        <v>16</v>
      </c>
      <c r="D166" s="13" t="s">
        <v>34</v>
      </c>
      <c r="E166" s="13" t="s">
        <v>226</v>
      </c>
      <c r="F166" s="13" t="s">
        <v>228</v>
      </c>
      <c r="G166" s="13" t="s">
        <v>67</v>
      </c>
      <c r="H166" s="13" t="s">
        <v>261</v>
      </c>
      <c r="I166" s="13" t="s">
        <v>156</v>
      </c>
      <c r="J166" s="19" t="s">
        <v>262</v>
      </c>
      <c r="K166" s="12">
        <v>53695.5</v>
      </c>
      <c r="L166" s="12">
        <v>54107.1</v>
      </c>
      <c r="M166" s="72">
        <v>54107.1</v>
      </c>
      <c r="N166" s="77">
        <f t="shared" si="47"/>
        <v>100</v>
      </c>
    </row>
    <row r="167" spans="1:14" ht="110.25">
      <c r="A167" s="31">
        <f t="shared" si="44"/>
        <v>157</v>
      </c>
      <c r="B167" s="13" t="s">
        <v>125</v>
      </c>
      <c r="C167" s="13" t="s">
        <v>16</v>
      </c>
      <c r="D167" s="13" t="s">
        <v>34</v>
      </c>
      <c r="E167" s="13" t="s">
        <v>226</v>
      </c>
      <c r="F167" s="13" t="s">
        <v>228</v>
      </c>
      <c r="G167" s="13" t="s">
        <v>67</v>
      </c>
      <c r="H167" s="13" t="s">
        <v>263</v>
      </c>
      <c r="I167" s="13" t="s">
        <v>156</v>
      </c>
      <c r="J167" s="19" t="s">
        <v>264</v>
      </c>
      <c r="K167" s="12">
        <v>42057.5</v>
      </c>
      <c r="L167" s="12">
        <v>42057.5</v>
      </c>
      <c r="M167" s="72">
        <v>42057.5</v>
      </c>
      <c r="N167" s="77">
        <f t="shared" si="47"/>
        <v>100</v>
      </c>
    </row>
    <row r="168" spans="1:14" ht="94.5">
      <c r="A168" s="31">
        <f t="shared" si="44"/>
        <v>158</v>
      </c>
      <c r="B168" s="13" t="s">
        <v>125</v>
      </c>
      <c r="C168" s="13" t="s">
        <v>16</v>
      </c>
      <c r="D168" s="13" t="s">
        <v>34</v>
      </c>
      <c r="E168" s="13" t="s">
        <v>226</v>
      </c>
      <c r="F168" s="13" t="s">
        <v>228</v>
      </c>
      <c r="G168" s="13" t="s">
        <v>67</v>
      </c>
      <c r="H168" s="13" t="s">
        <v>265</v>
      </c>
      <c r="I168" s="13" t="s">
        <v>156</v>
      </c>
      <c r="J168" s="19" t="s">
        <v>266</v>
      </c>
      <c r="K168" s="12">
        <v>994.7</v>
      </c>
      <c r="L168" s="12">
        <v>994.7</v>
      </c>
      <c r="M168" s="72">
        <v>994.7</v>
      </c>
      <c r="N168" s="77">
        <f t="shared" si="47"/>
        <v>100</v>
      </c>
    </row>
    <row r="169" spans="1:14" ht="78.75">
      <c r="A169" s="31">
        <f t="shared" si="44"/>
        <v>159</v>
      </c>
      <c r="B169" s="13" t="s">
        <v>125</v>
      </c>
      <c r="C169" s="13" t="s">
        <v>16</v>
      </c>
      <c r="D169" s="13" t="s">
        <v>34</v>
      </c>
      <c r="E169" s="13" t="s">
        <v>226</v>
      </c>
      <c r="F169" s="13" t="s">
        <v>228</v>
      </c>
      <c r="G169" s="13" t="s">
        <v>67</v>
      </c>
      <c r="H169" s="13" t="s">
        <v>267</v>
      </c>
      <c r="I169" s="13" t="s">
        <v>156</v>
      </c>
      <c r="J169" s="22" t="s">
        <v>268</v>
      </c>
      <c r="K169" s="12">
        <v>2745.7</v>
      </c>
      <c r="L169" s="12">
        <v>2745.7</v>
      </c>
      <c r="M169" s="72">
        <v>2430.5</v>
      </c>
      <c r="N169" s="77">
        <f t="shared" si="47"/>
        <v>88.520231634920066</v>
      </c>
    </row>
    <row r="170" spans="1:14" ht="157.5">
      <c r="A170" s="31">
        <f t="shared" si="44"/>
        <v>160</v>
      </c>
      <c r="B170" s="13" t="s">
        <v>125</v>
      </c>
      <c r="C170" s="13" t="s">
        <v>16</v>
      </c>
      <c r="D170" s="13" t="s">
        <v>34</v>
      </c>
      <c r="E170" s="13" t="s">
        <v>226</v>
      </c>
      <c r="F170" s="13" t="s">
        <v>228</v>
      </c>
      <c r="G170" s="13" t="s">
        <v>67</v>
      </c>
      <c r="H170" s="13" t="s">
        <v>269</v>
      </c>
      <c r="I170" s="13" t="s">
        <v>156</v>
      </c>
      <c r="J170" s="22" t="s">
        <v>270</v>
      </c>
      <c r="K170" s="12">
        <v>83.6</v>
      </c>
      <c r="L170" s="12">
        <v>83.6</v>
      </c>
      <c r="M170" s="72">
        <v>83.6</v>
      </c>
      <c r="N170" s="77">
        <f t="shared" si="47"/>
        <v>100</v>
      </c>
    </row>
    <row r="171" spans="1:14" ht="89.25" customHeight="1">
      <c r="A171" s="31">
        <f t="shared" si="44"/>
        <v>161</v>
      </c>
      <c r="B171" s="13" t="s">
        <v>125</v>
      </c>
      <c r="C171" s="13" t="s">
        <v>16</v>
      </c>
      <c r="D171" s="13" t="s">
        <v>34</v>
      </c>
      <c r="E171" s="13" t="s">
        <v>226</v>
      </c>
      <c r="F171" s="13" t="s">
        <v>271</v>
      </c>
      <c r="G171" s="13" t="s">
        <v>24</v>
      </c>
      <c r="H171" s="13" t="s">
        <v>25</v>
      </c>
      <c r="I171" s="13" t="s">
        <v>156</v>
      </c>
      <c r="J171" s="19" t="s">
        <v>272</v>
      </c>
      <c r="K171" s="12">
        <f>K172</f>
        <v>2604.1</v>
      </c>
      <c r="L171" s="12">
        <f>L172</f>
        <v>2604.1</v>
      </c>
      <c r="M171" s="72">
        <f>M172</f>
        <v>1304.0999999999999</v>
      </c>
      <c r="N171" s="77">
        <f t="shared" si="47"/>
        <v>50.078722015283596</v>
      </c>
    </row>
    <row r="172" spans="1:14" ht="94.5">
      <c r="A172" s="31">
        <f t="shared" si="44"/>
        <v>162</v>
      </c>
      <c r="B172" s="13" t="s">
        <v>125</v>
      </c>
      <c r="C172" s="13" t="s">
        <v>16</v>
      </c>
      <c r="D172" s="13" t="s">
        <v>34</v>
      </c>
      <c r="E172" s="13" t="s">
        <v>226</v>
      </c>
      <c r="F172" s="13" t="s">
        <v>271</v>
      </c>
      <c r="G172" s="13" t="s">
        <v>67</v>
      </c>
      <c r="H172" s="13" t="s">
        <v>25</v>
      </c>
      <c r="I172" s="13" t="s">
        <v>156</v>
      </c>
      <c r="J172" s="18" t="s">
        <v>273</v>
      </c>
      <c r="K172" s="12">
        <v>2604.1</v>
      </c>
      <c r="L172" s="12">
        <v>2604.1</v>
      </c>
      <c r="M172" s="72">
        <v>1304.0999999999999</v>
      </c>
      <c r="N172" s="77">
        <f t="shared" si="47"/>
        <v>50.078722015283596</v>
      </c>
    </row>
    <row r="173" spans="1:14" ht="63">
      <c r="A173" s="31">
        <f t="shared" si="44"/>
        <v>163</v>
      </c>
      <c r="B173" s="13" t="s">
        <v>125</v>
      </c>
      <c r="C173" s="13" t="s">
        <v>16</v>
      </c>
      <c r="D173" s="13" t="s">
        <v>34</v>
      </c>
      <c r="E173" s="13" t="s">
        <v>274</v>
      </c>
      <c r="F173" s="13" t="s">
        <v>275</v>
      </c>
      <c r="G173" s="13" t="s">
        <v>24</v>
      </c>
      <c r="H173" s="13" t="s">
        <v>25</v>
      </c>
      <c r="I173" s="13" t="s">
        <v>156</v>
      </c>
      <c r="J173" s="18" t="s">
        <v>276</v>
      </c>
      <c r="K173" s="12">
        <f>K174</f>
        <v>2297.3000000000002</v>
      </c>
      <c r="L173" s="12">
        <f>L174</f>
        <v>2297.3000000000002</v>
      </c>
      <c r="M173" s="72">
        <f>M174</f>
        <v>1894</v>
      </c>
      <c r="N173" s="77">
        <f t="shared" si="47"/>
        <v>82.444608888695413</v>
      </c>
    </row>
    <row r="174" spans="1:14" ht="78.75">
      <c r="A174" s="31">
        <f t="shared" si="44"/>
        <v>164</v>
      </c>
      <c r="B174" s="13" t="s">
        <v>125</v>
      </c>
      <c r="C174" s="13" t="s">
        <v>16</v>
      </c>
      <c r="D174" s="13" t="s">
        <v>34</v>
      </c>
      <c r="E174" s="13" t="s">
        <v>274</v>
      </c>
      <c r="F174" s="13" t="s">
        <v>275</v>
      </c>
      <c r="G174" s="13" t="s">
        <v>67</v>
      </c>
      <c r="H174" s="13" t="s">
        <v>25</v>
      </c>
      <c r="I174" s="13" t="s">
        <v>156</v>
      </c>
      <c r="J174" s="18" t="s">
        <v>277</v>
      </c>
      <c r="K174" s="12">
        <v>2297.3000000000002</v>
      </c>
      <c r="L174" s="12">
        <v>2297.3000000000002</v>
      </c>
      <c r="M174" s="72">
        <v>1894</v>
      </c>
      <c r="N174" s="77">
        <f t="shared" si="47"/>
        <v>82.444608888695413</v>
      </c>
    </row>
    <row r="175" spans="1:14" ht="78.75">
      <c r="A175" s="31">
        <f t="shared" si="44"/>
        <v>165</v>
      </c>
      <c r="B175" s="13" t="s">
        <v>125</v>
      </c>
      <c r="C175" s="13" t="s">
        <v>16</v>
      </c>
      <c r="D175" s="13" t="s">
        <v>34</v>
      </c>
      <c r="E175" s="13" t="s">
        <v>274</v>
      </c>
      <c r="F175" s="13" t="s">
        <v>85</v>
      </c>
      <c r="G175" s="13" t="s">
        <v>24</v>
      </c>
      <c r="H175" s="13" t="s">
        <v>25</v>
      </c>
      <c r="I175" s="13" t="s">
        <v>156</v>
      </c>
      <c r="J175" s="18" t="s">
        <v>278</v>
      </c>
      <c r="K175" s="12">
        <f>K176</f>
        <v>16.2</v>
      </c>
      <c r="L175" s="12">
        <f>L176</f>
        <v>16.2</v>
      </c>
      <c r="M175" s="72">
        <f>M176</f>
        <v>0</v>
      </c>
      <c r="N175" s="77">
        <f t="shared" si="47"/>
        <v>0</v>
      </c>
    </row>
    <row r="176" spans="1:14" ht="94.5">
      <c r="A176" s="31">
        <f t="shared" si="44"/>
        <v>166</v>
      </c>
      <c r="B176" s="13" t="s">
        <v>125</v>
      </c>
      <c r="C176" s="13" t="s">
        <v>16</v>
      </c>
      <c r="D176" s="13" t="s">
        <v>34</v>
      </c>
      <c r="E176" s="13" t="s">
        <v>274</v>
      </c>
      <c r="F176" s="13" t="s">
        <v>85</v>
      </c>
      <c r="G176" s="13" t="s">
        <v>67</v>
      </c>
      <c r="H176" s="13" t="s">
        <v>25</v>
      </c>
      <c r="I176" s="13" t="s">
        <v>156</v>
      </c>
      <c r="J176" s="18" t="s">
        <v>279</v>
      </c>
      <c r="K176" s="12">
        <v>16.2</v>
      </c>
      <c r="L176" s="12">
        <v>16.2</v>
      </c>
      <c r="M176" s="72">
        <v>0</v>
      </c>
      <c r="N176" s="77">
        <f t="shared" si="47"/>
        <v>0</v>
      </c>
    </row>
    <row r="177" spans="1:14" ht="31.5">
      <c r="A177" s="31">
        <f t="shared" si="44"/>
        <v>167</v>
      </c>
      <c r="B177" s="13" t="s">
        <v>125</v>
      </c>
      <c r="C177" s="13" t="s">
        <v>16</v>
      </c>
      <c r="D177" s="13" t="s">
        <v>34</v>
      </c>
      <c r="E177" s="13" t="s">
        <v>280</v>
      </c>
      <c r="F177" s="13" t="s">
        <v>23</v>
      </c>
      <c r="G177" s="13" t="s">
        <v>24</v>
      </c>
      <c r="H177" s="13" t="s">
        <v>25</v>
      </c>
      <c r="I177" s="13" t="s">
        <v>156</v>
      </c>
      <c r="J177" s="18" t="s">
        <v>281</v>
      </c>
      <c r="K177" s="12">
        <f>K178+K182+K184+K186+K188+K190</f>
        <v>104289.5</v>
      </c>
      <c r="L177" s="12">
        <f t="shared" ref="L177:M177" si="48">L178+L182+L184+L186+L188+L190</f>
        <v>100802.3</v>
      </c>
      <c r="M177" s="12">
        <f t="shared" si="48"/>
        <v>92205.200000000012</v>
      </c>
      <c r="N177" s="77">
        <f t="shared" si="47"/>
        <v>91.471325555071672</v>
      </c>
    </row>
    <row r="178" spans="1:14" ht="78.75">
      <c r="A178" s="31">
        <f t="shared" si="44"/>
        <v>168</v>
      </c>
      <c r="B178" s="13" t="s">
        <v>125</v>
      </c>
      <c r="C178" s="13" t="s">
        <v>16</v>
      </c>
      <c r="D178" s="13" t="s">
        <v>34</v>
      </c>
      <c r="E178" s="13" t="s">
        <v>280</v>
      </c>
      <c r="F178" s="13" t="s">
        <v>282</v>
      </c>
      <c r="G178" s="13" t="s">
        <v>24</v>
      </c>
      <c r="H178" s="13" t="s">
        <v>25</v>
      </c>
      <c r="I178" s="13" t="s">
        <v>156</v>
      </c>
      <c r="J178" s="15" t="s">
        <v>283</v>
      </c>
      <c r="K178" s="12">
        <f>K179</f>
        <v>13958.800000000001</v>
      </c>
      <c r="L178" s="12">
        <f t="shared" ref="L178:M178" si="49">L179</f>
        <v>13958.800000000001</v>
      </c>
      <c r="M178" s="12">
        <f t="shared" si="49"/>
        <v>6775.4</v>
      </c>
      <c r="N178" s="77">
        <f t="shared" si="47"/>
        <v>48.538556322893079</v>
      </c>
    </row>
    <row r="179" spans="1:14" ht="94.5">
      <c r="A179" s="31">
        <f t="shared" si="44"/>
        <v>169</v>
      </c>
      <c r="B179" s="13" t="s">
        <v>125</v>
      </c>
      <c r="C179" s="13" t="s">
        <v>16</v>
      </c>
      <c r="D179" s="13" t="s">
        <v>34</v>
      </c>
      <c r="E179" s="13" t="s">
        <v>280</v>
      </c>
      <c r="F179" s="13" t="s">
        <v>282</v>
      </c>
      <c r="G179" s="13" t="s">
        <v>67</v>
      </c>
      <c r="H179" s="13" t="s">
        <v>25</v>
      </c>
      <c r="I179" s="13" t="s">
        <v>156</v>
      </c>
      <c r="J179" s="15" t="s">
        <v>284</v>
      </c>
      <c r="K179" s="12">
        <f>K180+K181</f>
        <v>13958.800000000001</v>
      </c>
      <c r="L179" s="12">
        <f t="shared" ref="L179:M179" si="50">L180+L181</f>
        <v>13958.800000000001</v>
      </c>
      <c r="M179" s="12">
        <f t="shared" si="50"/>
        <v>6775.4</v>
      </c>
      <c r="N179" s="77">
        <f t="shared" si="47"/>
        <v>48.538556322893079</v>
      </c>
    </row>
    <row r="180" spans="1:14" ht="252">
      <c r="A180" s="31">
        <f t="shared" si="44"/>
        <v>170</v>
      </c>
      <c r="B180" s="13" t="s">
        <v>125</v>
      </c>
      <c r="C180" s="13" t="s">
        <v>16</v>
      </c>
      <c r="D180" s="13" t="s">
        <v>34</v>
      </c>
      <c r="E180" s="13" t="s">
        <v>280</v>
      </c>
      <c r="F180" s="13" t="s">
        <v>282</v>
      </c>
      <c r="G180" s="13" t="s">
        <v>67</v>
      </c>
      <c r="H180" s="13" t="s">
        <v>285</v>
      </c>
      <c r="I180" s="13" t="s">
        <v>156</v>
      </c>
      <c r="J180" s="15" t="s">
        <v>286</v>
      </c>
      <c r="K180" s="12">
        <v>12771.1</v>
      </c>
      <c r="L180" s="12">
        <v>12771.1</v>
      </c>
      <c r="M180" s="72">
        <v>5686.5</v>
      </c>
      <c r="N180" s="77">
        <f t="shared" si="47"/>
        <v>44.526313316785554</v>
      </c>
    </row>
    <row r="181" spans="1:14" ht="204.75">
      <c r="A181" s="31">
        <f t="shared" si="44"/>
        <v>171</v>
      </c>
      <c r="B181" s="13" t="s">
        <v>125</v>
      </c>
      <c r="C181" s="13" t="s">
        <v>16</v>
      </c>
      <c r="D181" s="13" t="s">
        <v>34</v>
      </c>
      <c r="E181" s="13" t="s">
        <v>280</v>
      </c>
      <c r="F181" s="13" t="s">
        <v>282</v>
      </c>
      <c r="G181" s="13" t="s">
        <v>67</v>
      </c>
      <c r="H181" s="13" t="s">
        <v>287</v>
      </c>
      <c r="I181" s="13" t="s">
        <v>156</v>
      </c>
      <c r="J181" s="23" t="s">
        <v>288</v>
      </c>
      <c r="K181" s="24">
        <v>1187.7</v>
      </c>
      <c r="L181" s="24">
        <v>1187.7</v>
      </c>
      <c r="M181" s="74">
        <v>1088.9000000000001</v>
      </c>
      <c r="N181" s="77">
        <f t="shared" si="47"/>
        <v>91.68140102719542</v>
      </c>
    </row>
    <row r="182" spans="1:14" ht="110.25">
      <c r="A182" s="31">
        <f t="shared" si="44"/>
        <v>172</v>
      </c>
      <c r="B182" s="13" t="s">
        <v>125</v>
      </c>
      <c r="C182" s="13" t="s">
        <v>16</v>
      </c>
      <c r="D182" s="13" t="s">
        <v>34</v>
      </c>
      <c r="E182" s="13" t="s">
        <v>289</v>
      </c>
      <c r="F182" s="13" t="s">
        <v>139</v>
      </c>
      <c r="G182" s="13" t="s">
        <v>24</v>
      </c>
      <c r="H182" s="13" t="s">
        <v>25</v>
      </c>
      <c r="I182" s="13" t="s">
        <v>156</v>
      </c>
      <c r="J182" s="23" t="s">
        <v>290</v>
      </c>
      <c r="K182" s="24">
        <f>K183</f>
        <v>310.89999999999998</v>
      </c>
      <c r="L182" s="24">
        <f t="shared" ref="L182:M182" si="51">L183</f>
        <v>283.2</v>
      </c>
      <c r="M182" s="74">
        <f t="shared" si="51"/>
        <v>278.10000000000002</v>
      </c>
      <c r="N182" s="77">
        <f t="shared" si="47"/>
        <v>98.199152542372886</v>
      </c>
    </row>
    <row r="183" spans="1:14" ht="110.25">
      <c r="A183" s="31">
        <f t="shared" si="44"/>
        <v>173</v>
      </c>
      <c r="B183" s="13" t="s">
        <v>125</v>
      </c>
      <c r="C183" s="13" t="s">
        <v>16</v>
      </c>
      <c r="D183" s="13" t="s">
        <v>34</v>
      </c>
      <c r="E183" s="13" t="s">
        <v>289</v>
      </c>
      <c r="F183" s="13" t="s">
        <v>139</v>
      </c>
      <c r="G183" s="13" t="s">
        <v>67</v>
      </c>
      <c r="H183" s="13" t="s">
        <v>25</v>
      </c>
      <c r="I183" s="13" t="s">
        <v>156</v>
      </c>
      <c r="J183" s="23" t="s">
        <v>291</v>
      </c>
      <c r="K183" s="24">
        <v>310.89999999999998</v>
      </c>
      <c r="L183" s="24">
        <v>283.2</v>
      </c>
      <c r="M183" s="74">
        <v>278.10000000000002</v>
      </c>
      <c r="N183" s="77">
        <f t="shared" si="47"/>
        <v>98.199152542372886</v>
      </c>
    </row>
    <row r="184" spans="1:14" ht="94.5">
      <c r="A184" s="31">
        <f t="shared" si="44"/>
        <v>174</v>
      </c>
      <c r="B184" s="13" t="s">
        <v>125</v>
      </c>
      <c r="C184" s="13" t="s">
        <v>16</v>
      </c>
      <c r="D184" s="13" t="s">
        <v>34</v>
      </c>
      <c r="E184" s="13" t="s">
        <v>289</v>
      </c>
      <c r="F184" s="13" t="s">
        <v>292</v>
      </c>
      <c r="G184" s="13" t="s">
        <v>24</v>
      </c>
      <c r="H184" s="13" t="s">
        <v>25</v>
      </c>
      <c r="I184" s="13" t="s">
        <v>156</v>
      </c>
      <c r="J184" s="23" t="s">
        <v>293</v>
      </c>
      <c r="K184" s="24">
        <f>K185</f>
        <v>3354.7</v>
      </c>
      <c r="L184" s="24">
        <f>L185</f>
        <v>3119.1</v>
      </c>
      <c r="M184" s="74">
        <f>M185</f>
        <v>3119.1</v>
      </c>
      <c r="N184" s="77">
        <f t="shared" si="47"/>
        <v>100</v>
      </c>
    </row>
    <row r="185" spans="1:14" ht="110.25">
      <c r="A185" s="31">
        <f t="shared" si="44"/>
        <v>175</v>
      </c>
      <c r="B185" s="13" t="s">
        <v>125</v>
      </c>
      <c r="C185" s="13" t="s">
        <v>16</v>
      </c>
      <c r="D185" s="13" t="s">
        <v>34</v>
      </c>
      <c r="E185" s="13" t="s">
        <v>289</v>
      </c>
      <c r="F185" s="13" t="s">
        <v>292</v>
      </c>
      <c r="G185" s="13" t="s">
        <v>67</v>
      </c>
      <c r="H185" s="13" t="s">
        <v>25</v>
      </c>
      <c r="I185" s="13" t="s">
        <v>156</v>
      </c>
      <c r="J185" s="23" t="s">
        <v>294</v>
      </c>
      <c r="K185" s="24">
        <v>3354.7</v>
      </c>
      <c r="L185" s="24">
        <v>3119.1</v>
      </c>
      <c r="M185" s="74">
        <v>3119.1</v>
      </c>
      <c r="N185" s="77">
        <f t="shared" si="47"/>
        <v>100</v>
      </c>
    </row>
    <row r="186" spans="1:14" ht="138.75" customHeight="1">
      <c r="A186" s="31">
        <f t="shared" si="44"/>
        <v>176</v>
      </c>
      <c r="B186" s="13" t="s">
        <v>125</v>
      </c>
      <c r="C186" s="13" t="s">
        <v>16</v>
      </c>
      <c r="D186" s="13" t="s">
        <v>34</v>
      </c>
      <c r="E186" s="13" t="s">
        <v>289</v>
      </c>
      <c r="F186" s="13" t="s">
        <v>295</v>
      </c>
      <c r="G186" s="13" t="s">
        <v>24</v>
      </c>
      <c r="H186" s="13" t="s">
        <v>25</v>
      </c>
      <c r="I186" s="13" t="s">
        <v>156</v>
      </c>
      <c r="J186" s="23" t="s">
        <v>296</v>
      </c>
      <c r="K186" s="24">
        <f>K187</f>
        <v>42076.3</v>
      </c>
      <c r="L186" s="24">
        <f>L187</f>
        <v>38606.400000000001</v>
      </c>
      <c r="M186" s="74">
        <f>M187</f>
        <v>38606.400000000001</v>
      </c>
      <c r="N186" s="77">
        <f t="shared" si="47"/>
        <v>100</v>
      </c>
    </row>
    <row r="187" spans="1:14" ht="157.5">
      <c r="A187" s="31">
        <f t="shared" si="44"/>
        <v>177</v>
      </c>
      <c r="B187" s="13" t="s">
        <v>125</v>
      </c>
      <c r="C187" s="13" t="s">
        <v>16</v>
      </c>
      <c r="D187" s="13" t="s">
        <v>34</v>
      </c>
      <c r="E187" s="13" t="s">
        <v>289</v>
      </c>
      <c r="F187" s="13" t="s">
        <v>295</v>
      </c>
      <c r="G187" s="13" t="s">
        <v>67</v>
      </c>
      <c r="H187" s="13" t="s">
        <v>25</v>
      </c>
      <c r="I187" s="13" t="s">
        <v>156</v>
      </c>
      <c r="J187" s="23" t="s">
        <v>297</v>
      </c>
      <c r="K187" s="24">
        <v>42076.3</v>
      </c>
      <c r="L187" s="24">
        <v>38606.400000000001</v>
      </c>
      <c r="M187" s="74">
        <v>38606.400000000001</v>
      </c>
      <c r="N187" s="77">
        <f t="shared" si="47"/>
        <v>100</v>
      </c>
    </row>
    <row r="188" spans="1:14" ht="47.25">
      <c r="A188" s="31">
        <f t="shared" si="44"/>
        <v>178</v>
      </c>
      <c r="B188" s="13" t="s">
        <v>125</v>
      </c>
      <c r="C188" s="13" t="s">
        <v>16</v>
      </c>
      <c r="D188" s="13" t="s">
        <v>34</v>
      </c>
      <c r="E188" s="13" t="s">
        <v>289</v>
      </c>
      <c r="F188" s="13" t="s">
        <v>184</v>
      </c>
      <c r="G188" s="13" t="s">
        <v>24</v>
      </c>
      <c r="H188" s="13" t="s">
        <v>25</v>
      </c>
      <c r="I188" s="13" t="s">
        <v>156</v>
      </c>
      <c r="J188" s="23" t="s">
        <v>298</v>
      </c>
      <c r="K188" s="24">
        <f>K189</f>
        <v>150</v>
      </c>
      <c r="L188" s="24">
        <f>L189</f>
        <v>150</v>
      </c>
      <c r="M188" s="74">
        <f>M189</f>
        <v>150</v>
      </c>
      <c r="N188" s="77">
        <f t="shared" si="47"/>
        <v>100</v>
      </c>
    </row>
    <row r="189" spans="1:14" ht="47.25">
      <c r="A189" s="31">
        <f t="shared" si="44"/>
        <v>179</v>
      </c>
      <c r="B189" s="13" t="s">
        <v>125</v>
      </c>
      <c r="C189" s="13" t="s">
        <v>16</v>
      </c>
      <c r="D189" s="13" t="s">
        <v>34</v>
      </c>
      <c r="E189" s="13" t="s">
        <v>289</v>
      </c>
      <c r="F189" s="13" t="s">
        <v>184</v>
      </c>
      <c r="G189" s="13" t="s">
        <v>67</v>
      </c>
      <c r="H189" s="13" t="s">
        <v>25</v>
      </c>
      <c r="I189" s="13" t="s">
        <v>156</v>
      </c>
      <c r="J189" s="23" t="s">
        <v>299</v>
      </c>
      <c r="K189" s="24">
        <v>150</v>
      </c>
      <c r="L189" s="24">
        <v>150</v>
      </c>
      <c r="M189" s="74">
        <v>150</v>
      </c>
      <c r="N189" s="77">
        <f t="shared" si="47"/>
        <v>100</v>
      </c>
    </row>
    <row r="190" spans="1:14" ht="47.25">
      <c r="A190" s="31">
        <f t="shared" si="44"/>
        <v>180</v>
      </c>
      <c r="B190" s="13" t="s">
        <v>125</v>
      </c>
      <c r="C190" s="13" t="s">
        <v>16</v>
      </c>
      <c r="D190" s="13" t="s">
        <v>34</v>
      </c>
      <c r="E190" s="13" t="s">
        <v>300</v>
      </c>
      <c r="F190" s="13" t="s">
        <v>171</v>
      </c>
      <c r="G190" s="13" t="s">
        <v>24</v>
      </c>
      <c r="H190" s="13" t="s">
        <v>25</v>
      </c>
      <c r="I190" s="13" t="s">
        <v>156</v>
      </c>
      <c r="J190" s="23" t="s">
        <v>301</v>
      </c>
      <c r="K190" s="24">
        <f>K191</f>
        <v>44438.8</v>
      </c>
      <c r="L190" s="24">
        <f t="shared" ref="L190:M190" si="52">L191</f>
        <v>44684.800000000003</v>
      </c>
      <c r="M190" s="24">
        <f t="shared" si="52"/>
        <v>43276.200000000004</v>
      </c>
      <c r="N190" s="77">
        <f t="shared" si="47"/>
        <v>96.847697651102834</v>
      </c>
    </row>
    <row r="191" spans="1:14" ht="47.25">
      <c r="A191" s="31">
        <f t="shared" si="44"/>
        <v>181</v>
      </c>
      <c r="B191" s="13" t="s">
        <v>125</v>
      </c>
      <c r="C191" s="13" t="s">
        <v>16</v>
      </c>
      <c r="D191" s="13" t="s">
        <v>34</v>
      </c>
      <c r="E191" s="13" t="s">
        <v>300</v>
      </c>
      <c r="F191" s="13" t="s">
        <v>171</v>
      </c>
      <c r="G191" s="13" t="s">
        <v>67</v>
      </c>
      <c r="H191" s="13" t="s">
        <v>25</v>
      </c>
      <c r="I191" s="13" t="s">
        <v>156</v>
      </c>
      <c r="J191" s="23" t="s">
        <v>302</v>
      </c>
      <c r="K191" s="24">
        <f>K192+K193+K194+K195+K196+K198+K199+K200+K201+K202+K204+K197+K203</f>
        <v>44438.8</v>
      </c>
      <c r="L191" s="24">
        <f t="shared" ref="L191:M191" si="53">L192+L193+L194+L195+L196+L198+L199+L200+L201+L202+L204+L197+L203</f>
        <v>44684.800000000003</v>
      </c>
      <c r="M191" s="24">
        <f t="shared" si="53"/>
        <v>43276.200000000004</v>
      </c>
      <c r="N191" s="77">
        <f t="shared" si="47"/>
        <v>96.847697651102834</v>
      </c>
    </row>
    <row r="192" spans="1:14" ht="94.5">
      <c r="A192" s="31">
        <f t="shared" si="44"/>
        <v>182</v>
      </c>
      <c r="B192" s="13" t="s">
        <v>125</v>
      </c>
      <c r="C192" s="13" t="s">
        <v>16</v>
      </c>
      <c r="D192" s="13" t="s">
        <v>34</v>
      </c>
      <c r="E192" s="13" t="s">
        <v>300</v>
      </c>
      <c r="F192" s="13" t="s">
        <v>171</v>
      </c>
      <c r="G192" s="13" t="s">
        <v>67</v>
      </c>
      <c r="H192" s="13" t="s">
        <v>303</v>
      </c>
      <c r="I192" s="13" t="s">
        <v>156</v>
      </c>
      <c r="J192" s="23" t="s">
        <v>304</v>
      </c>
      <c r="K192" s="24">
        <v>2948.1</v>
      </c>
      <c r="L192" s="24">
        <v>2948.1</v>
      </c>
      <c r="M192" s="74">
        <v>2948.1</v>
      </c>
      <c r="N192" s="77">
        <f t="shared" si="47"/>
        <v>100</v>
      </c>
    </row>
    <row r="193" spans="1:14" ht="94.5">
      <c r="A193" s="31">
        <f t="shared" si="44"/>
        <v>183</v>
      </c>
      <c r="B193" s="13" t="s">
        <v>125</v>
      </c>
      <c r="C193" s="13" t="s">
        <v>16</v>
      </c>
      <c r="D193" s="13" t="s">
        <v>34</v>
      </c>
      <c r="E193" s="13" t="s">
        <v>300</v>
      </c>
      <c r="F193" s="13" t="s">
        <v>171</v>
      </c>
      <c r="G193" s="13" t="s">
        <v>67</v>
      </c>
      <c r="H193" s="13" t="s">
        <v>305</v>
      </c>
      <c r="I193" s="13" t="s">
        <v>156</v>
      </c>
      <c r="J193" s="23" t="s">
        <v>306</v>
      </c>
      <c r="K193" s="24">
        <v>3240.6</v>
      </c>
      <c r="L193" s="24">
        <v>3240.6</v>
      </c>
      <c r="M193" s="74">
        <v>3240.6</v>
      </c>
      <c r="N193" s="77">
        <f t="shared" si="47"/>
        <v>100</v>
      </c>
    </row>
    <row r="194" spans="1:14" ht="47.25">
      <c r="A194" s="31">
        <f t="shared" si="44"/>
        <v>184</v>
      </c>
      <c r="B194" s="13" t="s">
        <v>125</v>
      </c>
      <c r="C194" s="13" t="s">
        <v>16</v>
      </c>
      <c r="D194" s="13" t="s">
        <v>34</v>
      </c>
      <c r="E194" s="13" t="s">
        <v>300</v>
      </c>
      <c r="F194" s="13" t="s">
        <v>171</v>
      </c>
      <c r="G194" s="13" t="s">
        <v>67</v>
      </c>
      <c r="H194" s="13" t="s">
        <v>307</v>
      </c>
      <c r="I194" s="13" t="s">
        <v>156</v>
      </c>
      <c r="J194" s="23" t="s">
        <v>308</v>
      </c>
      <c r="K194" s="24">
        <v>3555.7</v>
      </c>
      <c r="L194" s="24">
        <v>3555.7</v>
      </c>
      <c r="M194" s="74">
        <v>3555.7</v>
      </c>
      <c r="N194" s="77">
        <f t="shared" si="47"/>
        <v>100</v>
      </c>
    </row>
    <row r="195" spans="1:14" ht="47.25">
      <c r="A195" s="31">
        <f t="shared" si="44"/>
        <v>185</v>
      </c>
      <c r="B195" s="13" t="s">
        <v>125</v>
      </c>
      <c r="C195" s="13" t="s">
        <v>16</v>
      </c>
      <c r="D195" s="13" t="s">
        <v>34</v>
      </c>
      <c r="E195" s="13" t="s">
        <v>300</v>
      </c>
      <c r="F195" s="13" t="s">
        <v>171</v>
      </c>
      <c r="G195" s="13" t="s">
        <v>67</v>
      </c>
      <c r="H195" s="13" t="s">
        <v>309</v>
      </c>
      <c r="I195" s="13" t="s">
        <v>156</v>
      </c>
      <c r="J195" s="23" t="s">
        <v>310</v>
      </c>
      <c r="K195" s="24">
        <v>976.3</v>
      </c>
      <c r="L195" s="24">
        <v>976.3</v>
      </c>
      <c r="M195" s="74">
        <v>974.5</v>
      </c>
      <c r="N195" s="77">
        <f t="shared" si="47"/>
        <v>99.815630441462673</v>
      </c>
    </row>
    <row r="196" spans="1:14" ht="78.75">
      <c r="A196" s="31">
        <f t="shared" si="44"/>
        <v>186</v>
      </c>
      <c r="B196" s="13" t="s">
        <v>125</v>
      </c>
      <c r="C196" s="13" t="s">
        <v>16</v>
      </c>
      <c r="D196" s="13" t="s">
        <v>34</v>
      </c>
      <c r="E196" s="13" t="s">
        <v>300</v>
      </c>
      <c r="F196" s="13" t="s">
        <v>171</v>
      </c>
      <c r="G196" s="13" t="s">
        <v>67</v>
      </c>
      <c r="H196" s="13" t="s">
        <v>311</v>
      </c>
      <c r="I196" s="13" t="s">
        <v>156</v>
      </c>
      <c r="J196" s="23" t="s">
        <v>312</v>
      </c>
      <c r="K196" s="24">
        <v>3500</v>
      </c>
      <c r="L196" s="24">
        <v>3500</v>
      </c>
      <c r="M196" s="74">
        <v>3500</v>
      </c>
      <c r="N196" s="77">
        <f t="shared" si="47"/>
        <v>100</v>
      </c>
    </row>
    <row r="197" spans="1:14" ht="63">
      <c r="A197" s="31">
        <f t="shared" si="44"/>
        <v>187</v>
      </c>
      <c r="B197" s="13" t="s">
        <v>125</v>
      </c>
      <c r="C197" s="13" t="s">
        <v>16</v>
      </c>
      <c r="D197" s="13" t="s">
        <v>34</v>
      </c>
      <c r="E197" s="13" t="s">
        <v>300</v>
      </c>
      <c r="F197" s="13" t="s">
        <v>171</v>
      </c>
      <c r="G197" s="13" t="s">
        <v>67</v>
      </c>
      <c r="H197" s="13" t="s">
        <v>313</v>
      </c>
      <c r="I197" s="13" t="s">
        <v>156</v>
      </c>
      <c r="J197" s="23" t="s">
        <v>314</v>
      </c>
      <c r="K197" s="24">
        <v>2250</v>
      </c>
      <c r="L197" s="24">
        <v>2250</v>
      </c>
      <c r="M197" s="74">
        <v>2146.1999999999998</v>
      </c>
      <c r="N197" s="77">
        <f t="shared" si="47"/>
        <v>95.38666666666667</v>
      </c>
    </row>
    <row r="198" spans="1:14" ht="84.75" customHeight="1">
      <c r="A198" s="31">
        <f t="shared" si="44"/>
        <v>188</v>
      </c>
      <c r="B198" s="13" t="s">
        <v>125</v>
      </c>
      <c r="C198" s="13" t="s">
        <v>16</v>
      </c>
      <c r="D198" s="13" t="s">
        <v>34</v>
      </c>
      <c r="E198" s="13" t="s">
        <v>300</v>
      </c>
      <c r="F198" s="13" t="s">
        <v>171</v>
      </c>
      <c r="G198" s="13" t="s">
        <v>67</v>
      </c>
      <c r="H198" s="13" t="s">
        <v>315</v>
      </c>
      <c r="I198" s="13" t="s">
        <v>156</v>
      </c>
      <c r="J198" s="23" t="s">
        <v>316</v>
      </c>
      <c r="K198" s="24">
        <v>41.9</v>
      </c>
      <c r="L198" s="24">
        <v>41.9</v>
      </c>
      <c r="M198" s="74">
        <v>41.6</v>
      </c>
      <c r="N198" s="77">
        <f t="shared" si="47"/>
        <v>99.28400954653938</v>
      </c>
    </row>
    <row r="199" spans="1:14" ht="63">
      <c r="A199" s="31">
        <f t="shared" si="44"/>
        <v>189</v>
      </c>
      <c r="B199" s="13" t="s">
        <v>125</v>
      </c>
      <c r="C199" s="13" t="s">
        <v>16</v>
      </c>
      <c r="D199" s="13" t="s">
        <v>34</v>
      </c>
      <c r="E199" s="13" t="s">
        <v>300</v>
      </c>
      <c r="F199" s="13" t="s">
        <v>171</v>
      </c>
      <c r="G199" s="13" t="s">
        <v>67</v>
      </c>
      <c r="H199" s="13" t="s">
        <v>317</v>
      </c>
      <c r="I199" s="13" t="s">
        <v>156</v>
      </c>
      <c r="J199" s="23" t="s">
        <v>318</v>
      </c>
      <c r="K199" s="24">
        <v>12495.1</v>
      </c>
      <c r="L199" s="24">
        <v>12495.1</v>
      </c>
      <c r="M199" s="74">
        <v>11192.4</v>
      </c>
      <c r="N199" s="77">
        <f t="shared" si="47"/>
        <v>89.574313130747257</v>
      </c>
    </row>
    <row r="200" spans="1:14" ht="47.25">
      <c r="A200" s="31">
        <f t="shared" si="44"/>
        <v>190</v>
      </c>
      <c r="B200" s="13" t="s">
        <v>125</v>
      </c>
      <c r="C200" s="13" t="s">
        <v>16</v>
      </c>
      <c r="D200" s="13" t="s">
        <v>34</v>
      </c>
      <c r="E200" s="13" t="s">
        <v>300</v>
      </c>
      <c r="F200" s="13" t="s">
        <v>171</v>
      </c>
      <c r="G200" s="13" t="s">
        <v>67</v>
      </c>
      <c r="H200" s="13" t="s">
        <v>319</v>
      </c>
      <c r="I200" s="13" t="s">
        <v>156</v>
      </c>
      <c r="J200" s="23" t="s">
        <v>320</v>
      </c>
      <c r="K200" s="24">
        <v>5000</v>
      </c>
      <c r="L200" s="24">
        <v>5000</v>
      </c>
      <c r="M200" s="74">
        <v>5000</v>
      </c>
      <c r="N200" s="77">
        <f t="shared" si="47"/>
        <v>100</v>
      </c>
    </row>
    <row r="201" spans="1:14" ht="47.25">
      <c r="A201" s="31">
        <f t="shared" si="44"/>
        <v>191</v>
      </c>
      <c r="B201" s="13" t="s">
        <v>125</v>
      </c>
      <c r="C201" s="13" t="s">
        <v>16</v>
      </c>
      <c r="D201" s="13" t="s">
        <v>34</v>
      </c>
      <c r="E201" s="13" t="s">
        <v>300</v>
      </c>
      <c r="F201" s="13" t="s">
        <v>171</v>
      </c>
      <c r="G201" s="13" t="s">
        <v>67</v>
      </c>
      <c r="H201" s="13" t="s">
        <v>321</v>
      </c>
      <c r="I201" s="13" t="s">
        <v>156</v>
      </c>
      <c r="J201" s="23" t="s">
        <v>322</v>
      </c>
      <c r="K201" s="24">
        <v>1733.9</v>
      </c>
      <c r="L201" s="24">
        <v>1733.9</v>
      </c>
      <c r="M201" s="74">
        <v>1733.9</v>
      </c>
      <c r="N201" s="77">
        <f t="shared" si="47"/>
        <v>100</v>
      </c>
    </row>
    <row r="202" spans="1:14" ht="78.75">
      <c r="A202" s="31">
        <f t="shared" si="44"/>
        <v>192</v>
      </c>
      <c r="B202" s="13" t="s">
        <v>125</v>
      </c>
      <c r="C202" s="13" t="s">
        <v>16</v>
      </c>
      <c r="D202" s="13" t="s">
        <v>34</v>
      </c>
      <c r="E202" s="13" t="s">
        <v>300</v>
      </c>
      <c r="F202" s="13" t="s">
        <v>171</v>
      </c>
      <c r="G202" s="13" t="s">
        <v>67</v>
      </c>
      <c r="H202" s="13" t="s">
        <v>323</v>
      </c>
      <c r="I202" s="13" t="s">
        <v>156</v>
      </c>
      <c r="J202" s="23" t="s">
        <v>324</v>
      </c>
      <c r="K202" s="24">
        <v>4737.3</v>
      </c>
      <c r="L202" s="24">
        <v>4737.3</v>
      </c>
      <c r="M202" s="74">
        <v>4737.3</v>
      </c>
      <c r="N202" s="77">
        <f t="shared" si="47"/>
        <v>100</v>
      </c>
    </row>
    <row r="203" spans="1:14" ht="141.75">
      <c r="A203" s="31">
        <f t="shared" si="44"/>
        <v>193</v>
      </c>
      <c r="B203" s="13" t="s">
        <v>125</v>
      </c>
      <c r="C203" s="13" t="s">
        <v>16</v>
      </c>
      <c r="D203" s="13" t="s">
        <v>34</v>
      </c>
      <c r="E203" s="13" t="s">
        <v>300</v>
      </c>
      <c r="F203" s="13" t="s">
        <v>171</v>
      </c>
      <c r="G203" s="13" t="s">
        <v>67</v>
      </c>
      <c r="H203" s="13" t="s">
        <v>349</v>
      </c>
      <c r="I203" s="13" t="s">
        <v>156</v>
      </c>
      <c r="J203" s="23" t="s">
        <v>350</v>
      </c>
      <c r="K203" s="24">
        <v>0</v>
      </c>
      <c r="L203" s="24">
        <v>246</v>
      </c>
      <c r="M203" s="74">
        <v>246</v>
      </c>
      <c r="N203" s="77">
        <f t="shared" si="47"/>
        <v>100</v>
      </c>
    </row>
    <row r="204" spans="1:14" ht="47.25">
      <c r="A204" s="31">
        <f t="shared" si="44"/>
        <v>194</v>
      </c>
      <c r="B204" s="13" t="s">
        <v>125</v>
      </c>
      <c r="C204" s="13" t="s">
        <v>16</v>
      </c>
      <c r="D204" s="13" t="s">
        <v>34</v>
      </c>
      <c r="E204" s="13" t="s">
        <v>300</v>
      </c>
      <c r="F204" s="13" t="s">
        <v>171</v>
      </c>
      <c r="G204" s="13" t="s">
        <v>67</v>
      </c>
      <c r="H204" s="13" t="s">
        <v>325</v>
      </c>
      <c r="I204" s="13" t="s">
        <v>156</v>
      </c>
      <c r="J204" s="23" t="s">
        <v>326</v>
      </c>
      <c r="K204" s="24">
        <v>3959.9</v>
      </c>
      <c r="L204" s="24">
        <v>3959.9</v>
      </c>
      <c r="M204" s="74">
        <v>3959.9</v>
      </c>
      <c r="N204" s="77">
        <f t="shared" si="47"/>
        <v>100</v>
      </c>
    </row>
    <row r="205" spans="1:14" ht="36.75" customHeight="1">
      <c r="A205" s="31">
        <f t="shared" si="44"/>
        <v>195</v>
      </c>
      <c r="B205" s="13" t="s">
        <v>23</v>
      </c>
      <c r="C205" s="13" t="s">
        <v>16</v>
      </c>
      <c r="D205" s="13" t="s">
        <v>76</v>
      </c>
      <c r="E205" s="13" t="s">
        <v>24</v>
      </c>
      <c r="F205" s="13" t="s">
        <v>23</v>
      </c>
      <c r="G205" s="13" t="s">
        <v>24</v>
      </c>
      <c r="H205" s="13" t="s">
        <v>25</v>
      </c>
      <c r="I205" s="13" t="s">
        <v>23</v>
      </c>
      <c r="J205" s="23" t="s">
        <v>327</v>
      </c>
      <c r="K205" s="24">
        <f>K206</f>
        <v>893.5</v>
      </c>
      <c r="L205" s="24">
        <f>L206</f>
        <v>893.5</v>
      </c>
      <c r="M205" s="74">
        <f>M206</f>
        <v>893.5</v>
      </c>
      <c r="N205" s="77">
        <f t="shared" si="47"/>
        <v>100</v>
      </c>
    </row>
    <row r="206" spans="1:14" ht="47.25">
      <c r="A206" s="31">
        <f t="shared" ref="A206:A224" si="54">A205+1</f>
        <v>196</v>
      </c>
      <c r="B206" s="13" t="s">
        <v>23</v>
      </c>
      <c r="C206" s="13" t="s">
        <v>16</v>
      </c>
      <c r="D206" s="13" t="s">
        <v>76</v>
      </c>
      <c r="E206" s="13" t="s">
        <v>67</v>
      </c>
      <c r="F206" s="13" t="s">
        <v>23</v>
      </c>
      <c r="G206" s="13" t="s">
        <v>67</v>
      </c>
      <c r="H206" s="13" t="s">
        <v>25</v>
      </c>
      <c r="I206" s="13" t="s">
        <v>156</v>
      </c>
      <c r="J206" s="23" t="s">
        <v>328</v>
      </c>
      <c r="K206" s="24">
        <f>K207+K208</f>
        <v>893.5</v>
      </c>
      <c r="L206" s="24">
        <f>L207+L208</f>
        <v>893.5</v>
      </c>
      <c r="M206" s="74">
        <f>M207+M208</f>
        <v>893.5</v>
      </c>
      <c r="N206" s="77">
        <f t="shared" si="47"/>
        <v>100</v>
      </c>
    </row>
    <row r="207" spans="1:14" ht="63">
      <c r="A207" s="31">
        <f t="shared" si="54"/>
        <v>197</v>
      </c>
      <c r="B207" s="13" t="s">
        <v>114</v>
      </c>
      <c r="C207" s="13" t="s">
        <v>16</v>
      </c>
      <c r="D207" s="13" t="s">
        <v>76</v>
      </c>
      <c r="E207" s="13" t="s">
        <v>67</v>
      </c>
      <c r="F207" s="13" t="s">
        <v>32</v>
      </c>
      <c r="G207" s="13" t="s">
        <v>67</v>
      </c>
      <c r="H207" s="13" t="s">
        <v>25</v>
      </c>
      <c r="I207" s="13" t="s">
        <v>156</v>
      </c>
      <c r="J207" s="23" t="s">
        <v>329</v>
      </c>
      <c r="K207" s="24">
        <v>93.5</v>
      </c>
      <c r="L207" s="24">
        <v>93.5</v>
      </c>
      <c r="M207" s="74">
        <v>93.5</v>
      </c>
      <c r="N207" s="77">
        <f t="shared" si="47"/>
        <v>100</v>
      </c>
    </row>
    <row r="208" spans="1:14" ht="63">
      <c r="A208" s="31">
        <f t="shared" si="54"/>
        <v>198</v>
      </c>
      <c r="B208" s="13" t="s">
        <v>88</v>
      </c>
      <c r="C208" s="13" t="s">
        <v>16</v>
      </c>
      <c r="D208" s="13" t="s">
        <v>76</v>
      </c>
      <c r="E208" s="13" t="s">
        <v>67</v>
      </c>
      <c r="F208" s="13" t="s">
        <v>38</v>
      </c>
      <c r="G208" s="13" t="s">
        <v>67</v>
      </c>
      <c r="H208" s="13" t="s">
        <v>25</v>
      </c>
      <c r="I208" s="13" t="s">
        <v>156</v>
      </c>
      <c r="J208" s="23" t="s">
        <v>330</v>
      </c>
      <c r="K208" s="24">
        <v>800</v>
      </c>
      <c r="L208" s="24">
        <v>800</v>
      </c>
      <c r="M208" s="74">
        <v>800</v>
      </c>
      <c r="N208" s="77">
        <f t="shared" si="47"/>
        <v>100</v>
      </c>
    </row>
    <row r="209" spans="1:21" ht="110.25">
      <c r="A209" s="31">
        <f t="shared" si="54"/>
        <v>199</v>
      </c>
      <c r="B209" s="13" t="s">
        <v>23</v>
      </c>
      <c r="C209" s="13" t="s">
        <v>16</v>
      </c>
      <c r="D209" s="13" t="s">
        <v>331</v>
      </c>
      <c r="E209" s="13" t="s">
        <v>24</v>
      </c>
      <c r="F209" s="13" t="s">
        <v>23</v>
      </c>
      <c r="G209" s="13" t="s">
        <v>24</v>
      </c>
      <c r="H209" s="13" t="s">
        <v>25</v>
      </c>
      <c r="I209" s="13" t="s">
        <v>23</v>
      </c>
      <c r="J209" s="25" t="s">
        <v>332</v>
      </c>
      <c r="K209" s="12">
        <f t="shared" ref="K209:M210" si="55">K210</f>
        <v>349.6</v>
      </c>
      <c r="L209" s="12">
        <f t="shared" si="55"/>
        <v>349.6</v>
      </c>
      <c r="M209" s="72">
        <f t="shared" si="55"/>
        <v>349.6</v>
      </c>
      <c r="N209" s="77">
        <f t="shared" si="47"/>
        <v>100</v>
      </c>
    </row>
    <row r="210" spans="1:21" ht="110.25">
      <c r="A210" s="31">
        <f t="shared" si="54"/>
        <v>200</v>
      </c>
      <c r="B210" s="13" t="s">
        <v>23</v>
      </c>
      <c r="C210" s="13" t="s">
        <v>16</v>
      </c>
      <c r="D210" s="13" t="s">
        <v>331</v>
      </c>
      <c r="E210" s="13" t="s">
        <v>24</v>
      </c>
      <c r="F210" s="13" t="s">
        <v>23</v>
      </c>
      <c r="G210" s="13" t="s">
        <v>24</v>
      </c>
      <c r="H210" s="13" t="s">
        <v>25</v>
      </c>
      <c r="I210" s="13" t="s">
        <v>156</v>
      </c>
      <c r="J210" s="30" t="s">
        <v>333</v>
      </c>
      <c r="K210" s="12">
        <f t="shared" si="55"/>
        <v>349.6</v>
      </c>
      <c r="L210" s="12">
        <f t="shared" si="55"/>
        <v>349.6</v>
      </c>
      <c r="M210" s="72">
        <f t="shared" si="55"/>
        <v>349.6</v>
      </c>
      <c r="N210" s="77">
        <f t="shared" si="47"/>
        <v>100</v>
      </c>
    </row>
    <row r="211" spans="1:21" ht="110.25">
      <c r="A211" s="31">
        <f t="shared" si="54"/>
        <v>201</v>
      </c>
      <c r="B211" s="13" t="s">
        <v>23</v>
      </c>
      <c r="C211" s="13" t="s">
        <v>16</v>
      </c>
      <c r="D211" s="13" t="s">
        <v>331</v>
      </c>
      <c r="E211" s="13" t="s">
        <v>24</v>
      </c>
      <c r="F211" s="13" t="s">
        <v>23</v>
      </c>
      <c r="G211" s="13" t="s">
        <v>67</v>
      </c>
      <c r="H211" s="13" t="s">
        <v>25</v>
      </c>
      <c r="I211" s="13" t="s">
        <v>156</v>
      </c>
      <c r="J211" s="30" t="s">
        <v>334</v>
      </c>
      <c r="K211" s="12">
        <f>K212+K215+K214</f>
        <v>349.6</v>
      </c>
      <c r="L211" s="12">
        <f>L212+L214+L215</f>
        <v>349.6</v>
      </c>
      <c r="M211" s="72">
        <f>M212+M214+M215</f>
        <v>349.6</v>
      </c>
      <c r="N211" s="77">
        <f t="shared" si="47"/>
        <v>100</v>
      </c>
    </row>
    <row r="212" spans="1:21" ht="47.25">
      <c r="A212" s="31">
        <f t="shared" si="54"/>
        <v>202</v>
      </c>
      <c r="B212" s="13" t="s">
        <v>23</v>
      </c>
      <c r="C212" s="13" t="s">
        <v>16</v>
      </c>
      <c r="D212" s="13" t="s">
        <v>331</v>
      </c>
      <c r="E212" s="13" t="s">
        <v>67</v>
      </c>
      <c r="F212" s="13" t="s">
        <v>23</v>
      </c>
      <c r="G212" s="13" t="s">
        <v>67</v>
      </c>
      <c r="H212" s="13" t="s">
        <v>25</v>
      </c>
      <c r="I212" s="13" t="s">
        <v>156</v>
      </c>
      <c r="J212" s="30" t="s">
        <v>335</v>
      </c>
      <c r="K212" s="12">
        <f>K213</f>
        <v>124.7</v>
      </c>
      <c r="L212" s="12">
        <f>L213</f>
        <v>124.7</v>
      </c>
      <c r="M212" s="72">
        <f>M213</f>
        <v>124.7</v>
      </c>
      <c r="N212" s="77">
        <f t="shared" si="47"/>
        <v>100</v>
      </c>
    </row>
    <row r="213" spans="1:21" ht="47.25">
      <c r="A213" s="31">
        <f t="shared" si="54"/>
        <v>203</v>
      </c>
      <c r="B213" s="13" t="s">
        <v>114</v>
      </c>
      <c r="C213" s="13" t="s">
        <v>16</v>
      </c>
      <c r="D213" s="13" t="s">
        <v>331</v>
      </c>
      <c r="E213" s="13" t="s">
        <v>67</v>
      </c>
      <c r="F213" s="13" t="s">
        <v>38</v>
      </c>
      <c r="G213" s="13" t="s">
        <v>67</v>
      </c>
      <c r="H213" s="13" t="s">
        <v>25</v>
      </c>
      <c r="I213" s="13" t="s">
        <v>156</v>
      </c>
      <c r="J213" s="30" t="s">
        <v>336</v>
      </c>
      <c r="K213" s="12">
        <v>124.7</v>
      </c>
      <c r="L213" s="12">
        <v>124.7</v>
      </c>
      <c r="M213" s="72">
        <v>124.7</v>
      </c>
      <c r="N213" s="77">
        <f t="shared" si="47"/>
        <v>100</v>
      </c>
    </row>
    <row r="214" spans="1:21" ht="110.25">
      <c r="A214" s="31">
        <f t="shared" si="54"/>
        <v>204</v>
      </c>
      <c r="B214" s="13" t="s">
        <v>125</v>
      </c>
      <c r="C214" s="13" t="s">
        <v>16</v>
      </c>
      <c r="D214" s="13" t="s">
        <v>331</v>
      </c>
      <c r="E214" s="13" t="s">
        <v>274</v>
      </c>
      <c r="F214" s="13" t="s">
        <v>275</v>
      </c>
      <c r="G214" s="13" t="s">
        <v>67</v>
      </c>
      <c r="H214" s="13" t="s">
        <v>25</v>
      </c>
      <c r="I214" s="13" t="s">
        <v>156</v>
      </c>
      <c r="J214" s="30" t="s">
        <v>337</v>
      </c>
      <c r="K214" s="12">
        <v>67.400000000000006</v>
      </c>
      <c r="L214" s="12">
        <v>67.400000000000006</v>
      </c>
      <c r="M214" s="72">
        <v>67.400000000000006</v>
      </c>
      <c r="N214" s="77">
        <f t="shared" si="47"/>
        <v>100</v>
      </c>
    </row>
    <row r="215" spans="1:21" ht="63">
      <c r="A215" s="31">
        <f t="shared" si="54"/>
        <v>205</v>
      </c>
      <c r="B215" s="13" t="s">
        <v>23</v>
      </c>
      <c r="C215" s="13" t="s">
        <v>16</v>
      </c>
      <c r="D215" s="13" t="s">
        <v>331</v>
      </c>
      <c r="E215" s="13" t="s">
        <v>338</v>
      </c>
      <c r="F215" s="13" t="s">
        <v>32</v>
      </c>
      <c r="G215" s="13" t="s">
        <v>67</v>
      </c>
      <c r="H215" s="13" t="s">
        <v>25</v>
      </c>
      <c r="I215" s="13" t="s">
        <v>156</v>
      </c>
      <c r="J215" s="30" t="s">
        <v>339</v>
      </c>
      <c r="K215" s="12">
        <f>K216+K217+K218</f>
        <v>157.5</v>
      </c>
      <c r="L215" s="12">
        <v>157.5</v>
      </c>
      <c r="M215" s="72">
        <v>157.5</v>
      </c>
      <c r="N215" s="77">
        <f t="shared" si="47"/>
        <v>100</v>
      </c>
    </row>
    <row r="216" spans="1:21" s="29" customFormat="1" ht="63">
      <c r="A216" s="31">
        <f t="shared" si="54"/>
        <v>206</v>
      </c>
      <c r="B216" s="13" t="s">
        <v>88</v>
      </c>
      <c r="C216" s="13" t="s">
        <v>16</v>
      </c>
      <c r="D216" s="13" t="s">
        <v>331</v>
      </c>
      <c r="E216" s="13" t="s">
        <v>338</v>
      </c>
      <c r="F216" s="13" t="s">
        <v>32</v>
      </c>
      <c r="G216" s="13" t="s">
        <v>67</v>
      </c>
      <c r="H216" s="13" t="s">
        <v>25</v>
      </c>
      <c r="I216" s="13" t="s">
        <v>156</v>
      </c>
      <c r="J216" s="30" t="s">
        <v>339</v>
      </c>
      <c r="K216" s="12">
        <v>1</v>
      </c>
      <c r="L216" s="12">
        <v>1</v>
      </c>
      <c r="M216" s="72">
        <v>1</v>
      </c>
      <c r="N216" s="77">
        <f t="shared" si="47"/>
        <v>100</v>
      </c>
      <c r="O216" s="3"/>
      <c r="P216" s="3"/>
      <c r="Q216" s="3"/>
      <c r="R216" s="3"/>
      <c r="S216" s="3"/>
      <c r="T216" s="3"/>
      <c r="U216" s="3"/>
    </row>
    <row r="217" spans="1:21" s="29" customFormat="1" ht="78.75">
      <c r="A217" s="31">
        <f t="shared" si="54"/>
        <v>207</v>
      </c>
      <c r="B217" s="13" t="s">
        <v>340</v>
      </c>
      <c r="C217" s="13" t="s">
        <v>16</v>
      </c>
      <c r="D217" s="13" t="s">
        <v>331</v>
      </c>
      <c r="E217" s="13" t="s">
        <v>338</v>
      </c>
      <c r="F217" s="13" t="s">
        <v>32</v>
      </c>
      <c r="G217" s="13" t="s">
        <v>67</v>
      </c>
      <c r="H217" s="13" t="s">
        <v>25</v>
      </c>
      <c r="I217" s="13" t="s">
        <v>156</v>
      </c>
      <c r="J217" s="30" t="s">
        <v>341</v>
      </c>
      <c r="K217" s="12">
        <v>70</v>
      </c>
      <c r="L217" s="12">
        <v>70</v>
      </c>
      <c r="M217" s="72">
        <v>70</v>
      </c>
      <c r="N217" s="77">
        <f t="shared" si="47"/>
        <v>100</v>
      </c>
      <c r="O217" s="3"/>
      <c r="P217" s="3"/>
      <c r="Q217" s="3"/>
      <c r="R217" s="3"/>
      <c r="S217" s="3"/>
      <c r="T217" s="3"/>
      <c r="U217" s="3"/>
    </row>
    <row r="218" spans="1:21" s="29" customFormat="1" ht="63">
      <c r="A218" s="31">
        <f t="shared" si="54"/>
        <v>208</v>
      </c>
      <c r="B218" s="13" t="s">
        <v>114</v>
      </c>
      <c r="C218" s="13" t="s">
        <v>16</v>
      </c>
      <c r="D218" s="13" t="s">
        <v>331</v>
      </c>
      <c r="E218" s="13" t="s">
        <v>338</v>
      </c>
      <c r="F218" s="13" t="s">
        <v>32</v>
      </c>
      <c r="G218" s="13" t="s">
        <v>67</v>
      </c>
      <c r="H218" s="13" t="s">
        <v>25</v>
      </c>
      <c r="I218" s="13" t="s">
        <v>156</v>
      </c>
      <c r="J218" s="30" t="s">
        <v>339</v>
      </c>
      <c r="K218" s="12">
        <v>86.5</v>
      </c>
      <c r="L218" s="12">
        <v>86.5</v>
      </c>
      <c r="M218" s="72">
        <v>86.5</v>
      </c>
      <c r="N218" s="77">
        <f t="shared" si="47"/>
        <v>100</v>
      </c>
      <c r="O218" s="3"/>
      <c r="P218" s="3"/>
      <c r="Q218" s="3"/>
      <c r="R218" s="3"/>
      <c r="S218" s="3"/>
      <c r="T218" s="3"/>
      <c r="U218" s="3"/>
    </row>
    <row r="219" spans="1:21" ht="53.25" customHeight="1">
      <c r="A219" s="31">
        <f t="shared" si="54"/>
        <v>209</v>
      </c>
      <c r="B219" s="13" t="s">
        <v>23</v>
      </c>
      <c r="C219" s="13" t="s">
        <v>16</v>
      </c>
      <c r="D219" s="13" t="s">
        <v>169</v>
      </c>
      <c r="E219" s="13" t="s">
        <v>24</v>
      </c>
      <c r="F219" s="13" t="s">
        <v>23</v>
      </c>
      <c r="G219" s="13" t="s">
        <v>24</v>
      </c>
      <c r="H219" s="13" t="s">
        <v>25</v>
      </c>
      <c r="I219" s="13" t="s">
        <v>23</v>
      </c>
      <c r="J219" s="30" t="s">
        <v>342</v>
      </c>
      <c r="K219" s="12">
        <f>K220</f>
        <v>-5976.3</v>
      </c>
      <c r="L219" s="12">
        <f>L220</f>
        <v>-5976.3</v>
      </c>
      <c r="M219" s="72">
        <f>M220</f>
        <v>-5976.3</v>
      </c>
      <c r="N219" s="77">
        <f t="shared" si="47"/>
        <v>100</v>
      </c>
    </row>
    <row r="220" spans="1:21" ht="76.5" customHeight="1">
      <c r="A220" s="31">
        <f t="shared" si="54"/>
        <v>210</v>
      </c>
      <c r="B220" s="13" t="s">
        <v>125</v>
      </c>
      <c r="C220" s="13" t="s">
        <v>16</v>
      </c>
      <c r="D220" s="13" t="s">
        <v>169</v>
      </c>
      <c r="E220" s="13" t="s">
        <v>24</v>
      </c>
      <c r="F220" s="13" t="s">
        <v>23</v>
      </c>
      <c r="G220" s="13" t="s">
        <v>67</v>
      </c>
      <c r="H220" s="13" t="s">
        <v>25</v>
      </c>
      <c r="I220" s="13" t="s">
        <v>156</v>
      </c>
      <c r="J220" s="30" t="s">
        <v>343</v>
      </c>
      <c r="K220" s="12">
        <f>K222+K224+K221+K223</f>
        <v>-5976.3</v>
      </c>
      <c r="L220" s="12">
        <f>L222+L224+L221+L223</f>
        <v>-5976.3</v>
      </c>
      <c r="M220" s="72">
        <f>M222+M224+M221+M223</f>
        <v>-5976.3</v>
      </c>
      <c r="N220" s="77">
        <f t="shared" si="47"/>
        <v>100</v>
      </c>
    </row>
    <row r="221" spans="1:21" ht="78.75">
      <c r="A221" s="31">
        <f t="shared" si="54"/>
        <v>211</v>
      </c>
      <c r="B221" s="13" t="s">
        <v>125</v>
      </c>
      <c r="C221" s="13" t="s">
        <v>16</v>
      </c>
      <c r="D221" s="13" t="s">
        <v>169</v>
      </c>
      <c r="E221" s="13" t="s">
        <v>177</v>
      </c>
      <c r="F221" s="13" t="s">
        <v>178</v>
      </c>
      <c r="G221" s="13" t="s">
        <v>67</v>
      </c>
      <c r="H221" s="13" t="s">
        <v>25</v>
      </c>
      <c r="I221" s="13" t="s">
        <v>156</v>
      </c>
      <c r="J221" s="30" t="s">
        <v>344</v>
      </c>
      <c r="K221" s="12">
        <v>-119.1</v>
      </c>
      <c r="L221" s="12">
        <v>-119.1</v>
      </c>
      <c r="M221" s="72">
        <v>-119.1</v>
      </c>
      <c r="N221" s="77">
        <f t="shared" si="47"/>
        <v>100</v>
      </c>
    </row>
    <row r="222" spans="1:21" ht="74.25" customHeight="1">
      <c r="A222" s="31">
        <f t="shared" si="54"/>
        <v>212</v>
      </c>
      <c r="B222" s="13" t="s">
        <v>125</v>
      </c>
      <c r="C222" s="13" t="s">
        <v>16</v>
      </c>
      <c r="D222" s="13" t="s">
        <v>169</v>
      </c>
      <c r="E222" s="13" t="s">
        <v>274</v>
      </c>
      <c r="F222" s="13" t="s">
        <v>275</v>
      </c>
      <c r="G222" s="13" t="s">
        <v>67</v>
      </c>
      <c r="H222" s="13" t="s">
        <v>25</v>
      </c>
      <c r="I222" s="13" t="s">
        <v>156</v>
      </c>
      <c r="J222" s="30" t="s">
        <v>345</v>
      </c>
      <c r="K222" s="12">
        <v>-100.4</v>
      </c>
      <c r="L222" s="12">
        <v>-100.4</v>
      </c>
      <c r="M222" s="72">
        <v>-100.4</v>
      </c>
      <c r="N222" s="77">
        <f t="shared" ref="N222:N225" si="56">M222/L222*100</f>
        <v>100</v>
      </c>
    </row>
    <row r="223" spans="1:21" ht="99.75" customHeight="1">
      <c r="A223" s="31">
        <f t="shared" si="54"/>
        <v>213</v>
      </c>
      <c r="B223" s="13" t="s">
        <v>125</v>
      </c>
      <c r="C223" s="13" t="s">
        <v>16</v>
      </c>
      <c r="D223" s="13" t="s">
        <v>169</v>
      </c>
      <c r="E223" s="13" t="s">
        <v>289</v>
      </c>
      <c r="F223" s="13" t="s">
        <v>292</v>
      </c>
      <c r="G223" s="13" t="s">
        <v>67</v>
      </c>
      <c r="H223" s="13" t="s">
        <v>25</v>
      </c>
      <c r="I223" s="13" t="s">
        <v>156</v>
      </c>
      <c r="J223" s="30" t="s">
        <v>346</v>
      </c>
      <c r="K223" s="12">
        <v>-0.3</v>
      </c>
      <c r="L223" s="12">
        <v>-0.3</v>
      </c>
      <c r="M223" s="72">
        <v>-0.3</v>
      </c>
      <c r="N223" s="77">
        <f t="shared" si="56"/>
        <v>100</v>
      </c>
    </row>
    <row r="224" spans="1:21" ht="78.75">
      <c r="A224" s="31">
        <f t="shared" si="54"/>
        <v>214</v>
      </c>
      <c r="B224" s="13" t="s">
        <v>125</v>
      </c>
      <c r="C224" s="13" t="s">
        <v>16</v>
      </c>
      <c r="D224" s="13" t="s">
        <v>169</v>
      </c>
      <c r="E224" s="13" t="s">
        <v>338</v>
      </c>
      <c r="F224" s="13" t="s">
        <v>32</v>
      </c>
      <c r="G224" s="13" t="s">
        <v>67</v>
      </c>
      <c r="H224" s="13" t="s">
        <v>25</v>
      </c>
      <c r="I224" s="13" t="s">
        <v>156</v>
      </c>
      <c r="J224" s="30" t="s">
        <v>347</v>
      </c>
      <c r="K224" s="12">
        <v>-5756.5</v>
      </c>
      <c r="L224" s="12">
        <v>-5756.5</v>
      </c>
      <c r="M224" s="72">
        <v>-5756.5</v>
      </c>
      <c r="N224" s="77">
        <f t="shared" si="56"/>
        <v>100</v>
      </c>
    </row>
    <row r="225" spans="1:14" ht="18.75">
      <c r="A225" s="99" t="s">
        <v>348</v>
      </c>
      <c r="B225" s="100"/>
      <c r="C225" s="100"/>
      <c r="D225" s="100"/>
      <c r="E225" s="100"/>
      <c r="F225" s="100"/>
      <c r="G225" s="100"/>
      <c r="H225" s="100"/>
      <c r="I225" s="100"/>
      <c r="J225" s="100"/>
      <c r="K225" s="12">
        <f>K111+K11</f>
        <v>1583332.4</v>
      </c>
      <c r="L225" s="12">
        <f>L111+L11</f>
        <v>1580751.9</v>
      </c>
      <c r="M225" s="75">
        <f>M111+M11</f>
        <v>1548550.72</v>
      </c>
      <c r="N225" s="77">
        <f t="shared" si="56"/>
        <v>97.96292005089478</v>
      </c>
    </row>
    <row r="226" spans="1:14">
      <c r="J226" s="26"/>
      <c r="K226" s="4"/>
      <c r="L226" s="4"/>
      <c r="M226" s="70"/>
    </row>
    <row r="227" spans="1:14">
      <c r="J227" s="26"/>
      <c r="K227" s="4"/>
      <c r="L227" s="4"/>
      <c r="M227" s="70"/>
    </row>
    <row r="228" spans="1:14">
      <c r="J228" s="26"/>
      <c r="K228" s="4"/>
      <c r="L228" s="4"/>
      <c r="M228" s="70"/>
    </row>
    <row r="229" spans="1:14">
      <c r="J229" s="26"/>
      <c r="K229" s="4"/>
      <c r="L229" s="4"/>
      <c r="M229" s="4"/>
    </row>
    <row r="230" spans="1:14">
      <c r="J230" s="26"/>
      <c r="K230" s="4"/>
      <c r="L230" s="4"/>
      <c r="M230" s="70"/>
    </row>
    <row r="231" spans="1:14">
      <c r="J231" s="26"/>
      <c r="K231" s="4"/>
      <c r="L231" s="4"/>
      <c r="M231" s="70"/>
    </row>
    <row r="232" spans="1:14">
      <c r="J232" s="26"/>
      <c r="K232" s="4"/>
      <c r="L232" s="4"/>
      <c r="M232" s="70"/>
    </row>
    <row r="233" spans="1:14">
      <c r="J233" s="26"/>
      <c r="K233" s="4"/>
      <c r="L233" s="4"/>
      <c r="M233" s="70"/>
    </row>
    <row r="234" spans="1:14">
      <c r="J234" s="26"/>
      <c r="K234" s="4"/>
      <c r="L234" s="4"/>
      <c r="M234" s="70"/>
    </row>
    <row r="235" spans="1:14">
      <c r="J235" s="26"/>
      <c r="K235" s="4"/>
      <c r="L235" s="4"/>
      <c r="M235" s="70"/>
    </row>
    <row r="236" spans="1:14">
      <c r="J236" s="26"/>
      <c r="K236" s="4"/>
      <c r="L236" s="4"/>
      <c r="M236" s="70"/>
    </row>
    <row r="237" spans="1:14">
      <c r="J237" s="26"/>
      <c r="K237" s="4"/>
      <c r="L237" s="4"/>
      <c r="M237" s="70"/>
    </row>
    <row r="238" spans="1:14">
      <c r="J238" s="26"/>
      <c r="K238" s="4"/>
      <c r="L238" s="4"/>
      <c r="M238" s="70"/>
    </row>
    <row r="239" spans="1:14">
      <c r="J239" s="26"/>
      <c r="K239" s="4"/>
      <c r="L239" s="4"/>
      <c r="M239" s="70"/>
    </row>
    <row r="240" spans="1:14">
      <c r="J240" s="26"/>
      <c r="K240" s="4"/>
      <c r="L240" s="4"/>
      <c r="M240" s="70"/>
    </row>
    <row r="241" spans="10:13">
      <c r="J241" s="26"/>
      <c r="K241" s="4"/>
      <c r="L241" s="4"/>
      <c r="M241" s="70"/>
    </row>
    <row r="242" spans="10:13">
      <c r="J242" s="26"/>
      <c r="K242" s="4"/>
      <c r="L242" s="4"/>
      <c r="M242" s="70"/>
    </row>
    <row r="243" spans="10:13">
      <c r="J243" s="26"/>
      <c r="K243" s="4"/>
      <c r="L243" s="4"/>
      <c r="M243" s="70"/>
    </row>
    <row r="244" spans="10:13">
      <c r="J244" s="26"/>
      <c r="K244" s="4"/>
      <c r="L244" s="4"/>
      <c r="M244" s="70"/>
    </row>
    <row r="245" spans="10:13">
      <c r="J245" s="26"/>
      <c r="K245" s="4"/>
      <c r="L245" s="4"/>
      <c r="M245" s="70"/>
    </row>
    <row r="246" spans="10:13">
      <c r="J246" s="26"/>
      <c r="K246" s="4"/>
      <c r="L246" s="4"/>
      <c r="M246" s="70"/>
    </row>
    <row r="247" spans="10:13">
      <c r="J247" s="26"/>
      <c r="K247" s="4"/>
      <c r="L247" s="4"/>
      <c r="M247" s="70"/>
    </row>
    <row r="248" spans="10:13">
      <c r="J248" s="26"/>
      <c r="K248" s="4"/>
      <c r="L248" s="4"/>
      <c r="M248" s="70"/>
    </row>
    <row r="249" spans="10:13">
      <c r="J249" s="26"/>
      <c r="K249" s="4"/>
      <c r="L249" s="4"/>
      <c r="M249" s="70"/>
    </row>
    <row r="250" spans="10:13">
      <c r="J250" s="26"/>
      <c r="K250" s="4"/>
      <c r="L250" s="4"/>
      <c r="M250" s="70"/>
    </row>
    <row r="251" spans="10:13">
      <c r="J251" s="26"/>
      <c r="K251" s="4"/>
      <c r="L251" s="4"/>
      <c r="M251" s="70"/>
    </row>
    <row r="252" spans="10:13">
      <c r="J252" s="26"/>
      <c r="K252" s="4"/>
      <c r="L252" s="4"/>
      <c r="M252" s="70"/>
    </row>
    <row r="253" spans="10:13">
      <c r="J253" s="26"/>
      <c r="K253" s="4"/>
      <c r="L253" s="4"/>
      <c r="M253" s="70"/>
    </row>
    <row r="254" spans="10:13">
      <c r="J254" s="26"/>
      <c r="K254" s="4"/>
      <c r="L254" s="4"/>
      <c r="M254" s="70"/>
    </row>
    <row r="255" spans="10:13">
      <c r="J255" s="26"/>
      <c r="K255" s="4"/>
      <c r="L255" s="4"/>
      <c r="M255" s="70"/>
    </row>
    <row r="256" spans="10:13">
      <c r="J256" s="26"/>
      <c r="K256" s="4"/>
      <c r="L256" s="4"/>
      <c r="M256" s="70"/>
    </row>
    <row r="257" spans="10:13">
      <c r="J257" s="26"/>
      <c r="K257" s="4"/>
      <c r="L257" s="4"/>
      <c r="M257" s="70"/>
    </row>
    <row r="258" spans="10:13">
      <c r="J258" s="26"/>
      <c r="K258" s="4"/>
      <c r="L258" s="4"/>
      <c r="M258" s="70"/>
    </row>
    <row r="259" spans="10:13">
      <c r="J259" s="26"/>
      <c r="K259" s="4"/>
      <c r="L259" s="4"/>
      <c r="M259" s="70"/>
    </row>
    <row r="260" spans="10:13">
      <c r="J260" s="26"/>
      <c r="K260" s="4"/>
      <c r="L260" s="4"/>
      <c r="M260" s="70"/>
    </row>
    <row r="261" spans="10:13">
      <c r="J261" s="26"/>
      <c r="K261" s="4"/>
      <c r="L261" s="4"/>
      <c r="M261" s="70"/>
    </row>
    <row r="262" spans="10:13">
      <c r="J262" s="26"/>
      <c r="K262" s="4"/>
      <c r="L262" s="4"/>
      <c r="M262" s="70"/>
    </row>
    <row r="263" spans="10:13">
      <c r="J263" s="26"/>
      <c r="K263" s="4"/>
      <c r="L263" s="4"/>
      <c r="M263" s="70"/>
    </row>
    <row r="264" spans="10:13">
      <c r="J264" s="26"/>
      <c r="K264" s="4"/>
      <c r="L264" s="4"/>
      <c r="M264" s="70"/>
    </row>
    <row r="265" spans="10:13">
      <c r="J265" s="26"/>
      <c r="K265" s="4"/>
      <c r="L265" s="4"/>
      <c r="M265" s="70"/>
    </row>
    <row r="266" spans="10:13">
      <c r="J266" s="26"/>
      <c r="K266" s="4"/>
      <c r="L266" s="4"/>
      <c r="M266" s="70"/>
    </row>
    <row r="267" spans="10:13">
      <c r="J267" s="26"/>
      <c r="K267" s="4"/>
      <c r="L267" s="4"/>
      <c r="M267" s="70"/>
    </row>
    <row r="268" spans="10:13">
      <c r="J268" s="26"/>
      <c r="K268" s="4"/>
      <c r="L268" s="4"/>
      <c r="M268" s="70"/>
    </row>
    <row r="269" spans="10:13">
      <c r="J269" s="26"/>
      <c r="K269" s="4"/>
      <c r="L269" s="4"/>
      <c r="M269" s="70"/>
    </row>
    <row r="270" spans="10:13">
      <c r="J270" s="26"/>
      <c r="K270" s="4"/>
      <c r="L270" s="4"/>
      <c r="M270" s="70"/>
    </row>
    <row r="271" spans="10:13">
      <c r="J271" s="26"/>
      <c r="K271" s="4"/>
      <c r="L271" s="4"/>
      <c r="M271" s="70"/>
    </row>
    <row r="272" spans="10:13">
      <c r="J272" s="26"/>
      <c r="K272" s="4"/>
      <c r="L272" s="4"/>
      <c r="M272" s="70"/>
    </row>
    <row r="273" spans="10:13">
      <c r="J273" s="26"/>
      <c r="K273" s="4"/>
      <c r="L273" s="4"/>
      <c r="M273" s="70"/>
    </row>
    <row r="274" spans="10:13">
      <c r="J274" s="26"/>
      <c r="K274" s="4"/>
      <c r="L274" s="4"/>
      <c r="M274" s="70"/>
    </row>
    <row r="275" spans="10:13">
      <c r="J275" s="26"/>
      <c r="K275" s="4"/>
      <c r="L275" s="4"/>
      <c r="M275" s="70"/>
    </row>
    <row r="276" spans="10:13">
      <c r="J276" s="26"/>
      <c r="K276" s="4"/>
      <c r="L276" s="4"/>
      <c r="M276" s="70"/>
    </row>
    <row r="277" spans="10:13">
      <c r="J277" s="26"/>
      <c r="K277" s="4"/>
      <c r="L277" s="4"/>
      <c r="M277" s="70"/>
    </row>
    <row r="278" spans="10:13">
      <c r="J278" s="26"/>
      <c r="K278" s="4"/>
      <c r="L278" s="4"/>
      <c r="M278" s="70"/>
    </row>
    <row r="279" spans="10:13">
      <c r="J279" s="26"/>
      <c r="K279" s="4"/>
      <c r="L279" s="4"/>
      <c r="M279" s="70"/>
    </row>
    <row r="280" spans="10:13">
      <c r="J280" s="26"/>
      <c r="K280" s="4"/>
      <c r="L280" s="4"/>
      <c r="M280" s="70"/>
    </row>
    <row r="281" spans="10:13">
      <c r="J281" s="26"/>
      <c r="K281" s="4"/>
      <c r="L281" s="4"/>
      <c r="M281" s="70"/>
    </row>
    <row r="282" spans="10:13">
      <c r="J282" s="26"/>
      <c r="K282" s="4"/>
      <c r="L282" s="4"/>
      <c r="M282" s="70"/>
    </row>
    <row r="283" spans="10:13">
      <c r="J283" s="26"/>
      <c r="K283" s="4"/>
      <c r="L283" s="4"/>
      <c r="M283" s="70"/>
    </row>
    <row r="284" spans="10:13">
      <c r="J284" s="26"/>
      <c r="K284" s="4"/>
      <c r="L284" s="4"/>
      <c r="M284" s="70"/>
    </row>
    <row r="285" spans="10:13">
      <c r="J285" s="26"/>
      <c r="K285" s="4"/>
      <c r="L285" s="4"/>
      <c r="M285" s="70"/>
    </row>
    <row r="286" spans="10:13">
      <c r="J286" s="26"/>
      <c r="K286" s="4"/>
      <c r="L286" s="4"/>
      <c r="M286" s="70"/>
    </row>
    <row r="287" spans="10:13">
      <c r="J287" s="26"/>
      <c r="K287" s="4"/>
      <c r="L287" s="4"/>
      <c r="M287" s="70"/>
    </row>
    <row r="288" spans="10:13">
      <c r="J288" s="26"/>
      <c r="K288" s="4"/>
      <c r="L288" s="4"/>
      <c r="M288" s="70"/>
    </row>
    <row r="289" spans="10:13">
      <c r="J289" s="26"/>
      <c r="K289" s="4"/>
      <c r="L289" s="4"/>
      <c r="M289" s="70"/>
    </row>
    <row r="290" spans="10:13">
      <c r="J290" s="26"/>
      <c r="K290" s="4"/>
      <c r="L290" s="4"/>
      <c r="M290" s="70"/>
    </row>
    <row r="291" spans="10:13">
      <c r="J291" s="26"/>
      <c r="K291" s="4"/>
      <c r="L291" s="4"/>
      <c r="M291" s="70"/>
    </row>
    <row r="292" spans="10:13">
      <c r="J292" s="26"/>
      <c r="K292" s="4"/>
      <c r="L292" s="4"/>
      <c r="M292" s="70"/>
    </row>
    <row r="293" spans="10:13">
      <c r="J293" s="26"/>
      <c r="K293" s="4"/>
      <c r="L293" s="4"/>
      <c r="M293" s="70"/>
    </row>
    <row r="294" spans="10:13">
      <c r="J294" s="26"/>
      <c r="K294" s="4"/>
      <c r="L294" s="4"/>
      <c r="M294" s="70"/>
    </row>
    <row r="295" spans="10:13">
      <c r="J295" s="26"/>
      <c r="K295" s="4"/>
      <c r="L295" s="4"/>
      <c r="M295" s="70"/>
    </row>
    <row r="296" spans="10:13">
      <c r="J296" s="26"/>
      <c r="K296" s="4"/>
      <c r="L296" s="4"/>
      <c r="M296" s="70"/>
    </row>
    <row r="297" spans="10:13">
      <c r="J297" s="26"/>
      <c r="K297" s="4"/>
      <c r="L297" s="4"/>
      <c r="M297" s="70"/>
    </row>
    <row r="298" spans="10:13">
      <c r="J298" s="26"/>
      <c r="K298" s="4"/>
      <c r="L298" s="4"/>
      <c r="M298" s="70"/>
    </row>
    <row r="299" spans="10:13">
      <c r="J299" s="26"/>
      <c r="K299" s="4"/>
      <c r="L299" s="4"/>
      <c r="M299" s="70"/>
    </row>
    <row r="300" spans="10:13">
      <c r="J300" s="26"/>
      <c r="K300" s="4"/>
      <c r="L300" s="4"/>
      <c r="M300" s="70"/>
    </row>
    <row r="301" spans="10:13">
      <c r="J301" s="26"/>
      <c r="K301" s="4"/>
      <c r="L301" s="4"/>
      <c r="M301" s="70"/>
    </row>
    <row r="302" spans="10:13">
      <c r="J302" s="26"/>
      <c r="K302" s="4"/>
      <c r="L302" s="4"/>
      <c r="M302" s="70"/>
    </row>
    <row r="303" spans="10:13">
      <c r="J303" s="26"/>
      <c r="K303" s="4"/>
      <c r="L303" s="4"/>
      <c r="M303" s="70"/>
    </row>
    <row r="304" spans="10:13">
      <c r="J304" s="26"/>
      <c r="K304" s="4"/>
      <c r="L304" s="4"/>
      <c r="M304" s="70"/>
    </row>
    <row r="305" spans="10:13">
      <c r="J305" s="26"/>
      <c r="K305" s="4"/>
      <c r="L305" s="4"/>
      <c r="M305" s="70"/>
    </row>
    <row r="306" spans="10:13">
      <c r="J306" s="26"/>
      <c r="K306" s="4"/>
      <c r="L306" s="4"/>
      <c r="M306" s="70"/>
    </row>
    <row r="307" spans="10:13">
      <c r="J307" s="26"/>
      <c r="K307" s="4"/>
      <c r="L307" s="4"/>
      <c r="M307" s="70"/>
    </row>
    <row r="308" spans="10:13">
      <c r="J308" s="26"/>
      <c r="K308" s="4"/>
      <c r="L308" s="4"/>
      <c r="M308" s="70"/>
    </row>
    <row r="309" spans="10:13">
      <c r="J309" s="26"/>
      <c r="K309" s="4"/>
      <c r="L309" s="4"/>
      <c r="M309" s="70"/>
    </row>
    <row r="310" spans="10:13">
      <c r="J310" s="26"/>
      <c r="K310" s="4"/>
      <c r="L310" s="4"/>
      <c r="M310" s="70"/>
    </row>
    <row r="311" spans="10:13">
      <c r="J311" s="26"/>
      <c r="K311" s="4"/>
      <c r="L311" s="4"/>
      <c r="M311" s="70"/>
    </row>
    <row r="312" spans="10:13">
      <c r="J312" s="26"/>
      <c r="K312" s="4"/>
      <c r="L312" s="4"/>
      <c r="M312" s="70"/>
    </row>
    <row r="313" spans="10:13">
      <c r="J313" s="26"/>
      <c r="K313" s="4"/>
      <c r="L313" s="4"/>
      <c r="M313" s="70"/>
    </row>
    <row r="314" spans="10:13">
      <c r="J314" s="26"/>
      <c r="K314" s="4"/>
      <c r="L314" s="4"/>
      <c r="M314" s="70"/>
    </row>
    <row r="315" spans="10:13">
      <c r="J315" s="26"/>
      <c r="K315" s="4"/>
      <c r="L315" s="4"/>
      <c r="M315" s="70"/>
    </row>
    <row r="316" spans="10:13">
      <c r="J316" s="26"/>
      <c r="K316" s="4"/>
      <c r="L316" s="4"/>
      <c r="M316" s="70"/>
    </row>
    <row r="317" spans="10:13">
      <c r="J317" s="26"/>
      <c r="K317" s="4"/>
      <c r="L317" s="4"/>
      <c r="M317" s="70"/>
    </row>
    <row r="318" spans="10:13">
      <c r="J318" s="26"/>
      <c r="K318" s="4"/>
      <c r="L318" s="4"/>
      <c r="M318" s="70"/>
    </row>
    <row r="319" spans="10:13">
      <c r="J319" s="26"/>
      <c r="K319" s="4"/>
      <c r="L319" s="4"/>
      <c r="M319" s="70"/>
    </row>
    <row r="320" spans="10:13">
      <c r="J320" s="26"/>
      <c r="K320" s="4"/>
      <c r="L320" s="4"/>
      <c r="M320" s="70"/>
    </row>
    <row r="321" spans="10:13">
      <c r="J321" s="26"/>
      <c r="K321" s="4"/>
      <c r="L321" s="4"/>
      <c r="M321" s="70"/>
    </row>
    <row r="322" spans="10:13">
      <c r="J322" s="26"/>
      <c r="K322" s="4"/>
      <c r="L322" s="4"/>
      <c r="M322" s="70"/>
    </row>
    <row r="323" spans="10:13">
      <c r="J323" s="26"/>
      <c r="K323" s="4"/>
      <c r="L323" s="4"/>
      <c r="M323" s="70"/>
    </row>
    <row r="324" spans="10:13">
      <c r="J324" s="26"/>
      <c r="K324" s="4"/>
      <c r="L324" s="4"/>
      <c r="M324" s="70"/>
    </row>
    <row r="325" spans="10:13">
      <c r="J325" s="26"/>
      <c r="K325" s="4"/>
      <c r="L325" s="4"/>
      <c r="M325" s="70"/>
    </row>
    <row r="326" spans="10:13">
      <c r="J326" s="26"/>
      <c r="K326" s="4"/>
      <c r="L326" s="4"/>
      <c r="M326" s="70"/>
    </row>
    <row r="327" spans="10:13">
      <c r="J327" s="26"/>
      <c r="K327" s="4"/>
      <c r="L327" s="4"/>
      <c r="M327" s="70"/>
    </row>
    <row r="328" spans="10:13">
      <c r="J328" s="26"/>
      <c r="K328" s="4"/>
      <c r="L328" s="4"/>
      <c r="M328" s="70"/>
    </row>
    <row r="329" spans="10:13">
      <c r="J329" s="26"/>
      <c r="K329" s="4"/>
      <c r="L329" s="4"/>
      <c r="M329" s="70"/>
    </row>
    <row r="330" spans="10:13">
      <c r="J330" s="26"/>
      <c r="K330" s="4"/>
      <c r="L330" s="4"/>
      <c r="M330" s="70"/>
    </row>
    <row r="331" spans="10:13">
      <c r="J331" s="26"/>
      <c r="K331" s="4"/>
      <c r="L331" s="4"/>
      <c r="M331" s="70"/>
    </row>
    <row r="332" spans="10:13">
      <c r="J332" s="26"/>
      <c r="K332" s="4"/>
      <c r="L332" s="4"/>
      <c r="M332" s="70"/>
    </row>
    <row r="333" spans="10:13">
      <c r="J333" s="26"/>
      <c r="K333" s="4"/>
      <c r="L333" s="4"/>
      <c r="M333" s="70"/>
    </row>
    <row r="334" spans="10:13">
      <c r="J334" s="26"/>
      <c r="K334" s="4"/>
      <c r="L334" s="4"/>
      <c r="M334" s="70"/>
    </row>
    <row r="335" spans="10:13">
      <c r="J335" s="26"/>
      <c r="K335" s="4"/>
      <c r="L335" s="4"/>
      <c r="M335" s="70"/>
    </row>
    <row r="336" spans="10:13">
      <c r="J336" s="26"/>
      <c r="K336" s="4"/>
      <c r="L336" s="4"/>
      <c r="M336" s="70"/>
    </row>
    <row r="337" spans="10:13">
      <c r="J337" s="26"/>
      <c r="K337" s="4"/>
      <c r="L337" s="4"/>
      <c r="M337" s="70"/>
    </row>
    <row r="338" spans="10:13">
      <c r="J338" s="26"/>
      <c r="K338" s="4"/>
      <c r="L338" s="4"/>
      <c r="M338" s="70"/>
    </row>
    <row r="339" spans="10:13">
      <c r="J339" s="26"/>
      <c r="K339" s="4"/>
      <c r="L339" s="4"/>
      <c r="M339" s="70"/>
    </row>
    <row r="340" spans="10:13">
      <c r="J340" s="26"/>
      <c r="K340" s="4"/>
      <c r="L340" s="4"/>
      <c r="M340" s="70"/>
    </row>
    <row r="341" spans="10:13">
      <c r="J341" s="26"/>
      <c r="K341" s="4"/>
      <c r="L341" s="4"/>
      <c r="M341" s="70"/>
    </row>
    <row r="342" spans="10:13">
      <c r="J342" s="26"/>
      <c r="K342" s="4"/>
      <c r="L342" s="4"/>
      <c r="M342" s="70"/>
    </row>
    <row r="343" spans="10:13">
      <c r="J343" s="26"/>
      <c r="K343" s="4"/>
      <c r="L343" s="4"/>
      <c r="M343" s="70"/>
    </row>
    <row r="344" spans="10:13">
      <c r="J344" s="26"/>
      <c r="K344" s="4"/>
      <c r="L344" s="4"/>
      <c r="M344" s="70"/>
    </row>
    <row r="345" spans="10:13">
      <c r="J345" s="26"/>
      <c r="K345" s="4"/>
      <c r="L345" s="4"/>
      <c r="M345" s="70"/>
    </row>
    <row r="346" spans="10:13">
      <c r="J346" s="26"/>
      <c r="K346" s="4"/>
      <c r="L346" s="4"/>
      <c r="M346" s="70"/>
    </row>
    <row r="347" spans="10:13">
      <c r="J347" s="26"/>
      <c r="K347" s="4"/>
      <c r="L347" s="4"/>
      <c r="M347" s="70"/>
    </row>
    <row r="348" spans="10:13">
      <c r="J348" s="26"/>
      <c r="K348" s="4"/>
      <c r="L348" s="4"/>
      <c r="M348" s="70"/>
    </row>
    <row r="349" spans="10:13">
      <c r="J349" s="26"/>
      <c r="K349" s="4"/>
      <c r="L349" s="4"/>
      <c r="M349" s="70"/>
    </row>
    <row r="350" spans="10:13">
      <c r="J350" s="26"/>
      <c r="K350" s="4"/>
      <c r="L350" s="4"/>
      <c r="M350" s="70"/>
    </row>
    <row r="351" spans="10:13">
      <c r="J351" s="26"/>
      <c r="K351" s="4"/>
      <c r="L351" s="4"/>
      <c r="M351" s="70"/>
    </row>
    <row r="352" spans="10:13">
      <c r="J352" s="26"/>
      <c r="K352" s="4"/>
      <c r="L352" s="4"/>
      <c r="M352" s="70"/>
    </row>
    <row r="353" spans="10:13">
      <c r="J353" s="26"/>
      <c r="K353" s="4"/>
      <c r="L353" s="4"/>
      <c r="M353" s="70"/>
    </row>
    <row r="354" spans="10:13">
      <c r="J354" s="26"/>
      <c r="K354" s="4"/>
      <c r="L354" s="4"/>
      <c r="M354" s="70"/>
    </row>
    <row r="355" spans="10:13">
      <c r="J355" s="26"/>
      <c r="K355" s="4"/>
      <c r="L355" s="4"/>
      <c r="M355" s="70"/>
    </row>
    <row r="356" spans="10:13">
      <c r="J356" s="26"/>
      <c r="K356" s="4"/>
      <c r="L356" s="4"/>
      <c r="M356" s="70"/>
    </row>
    <row r="357" spans="10:13">
      <c r="J357" s="26"/>
      <c r="K357" s="4"/>
      <c r="L357" s="4"/>
      <c r="M357" s="70"/>
    </row>
    <row r="358" spans="10:13">
      <c r="J358" s="26"/>
      <c r="K358" s="4"/>
      <c r="L358" s="4"/>
      <c r="M358" s="70"/>
    </row>
    <row r="359" spans="10:13">
      <c r="J359" s="26"/>
      <c r="K359" s="4"/>
      <c r="L359" s="4"/>
      <c r="M359" s="70"/>
    </row>
    <row r="360" spans="10:13">
      <c r="J360" s="26"/>
      <c r="K360" s="4"/>
      <c r="L360" s="4"/>
      <c r="M360" s="70"/>
    </row>
    <row r="361" spans="10:13">
      <c r="J361" s="26"/>
      <c r="K361" s="4"/>
      <c r="L361" s="4"/>
      <c r="M361" s="70"/>
    </row>
    <row r="362" spans="10:13">
      <c r="J362" s="26"/>
      <c r="K362" s="4"/>
      <c r="L362" s="4"/>
      <c r="M362" s="70"/>
    </row>
    <row r="363" spans="10:13">
      <c r="J363" s="26"/>
      <c r="K363" s="4"/>
      <c r="L363" s="4"/>
      <c r="M363" s="70"/>
    </row>
    <row r="364" spans="10:13">
      <c r="J364" s="26"/>
      <c r="K364" s="4"/>
      <c r="L364" s="4"/>
      <c r="M364" s="70"/>
    </row>
    <row r="365" spans="10:13">
      <c r="J365" s="26"/>
      <c r="K365" s="4"/>
      <c r="L365" s="4"/>
      <c r="M365" s="70"/>
    </row>
    <row r="366" spans="10:13">
      <c r="J366" s="26"/>
      <c r="K366" s="4"/>
      <c r="L366" s="4"/>
      <c r="M366" s="70"/>
    </row>
    <row r="367" spans="10:13">
      <c r="J367" s="26"/>
      <c r="K367" s="4"/>
      <c r="L367" s="4"/>
      <c r="M367" s="70"/>
    </row>
    <row r="368" spans="10:13">
      <c r="J368" s="26"/>
      <c r="K368" s="4"/>
      <c r="L368" s="4"/>
      <c r="M368" s="70"/>
    </row>
    <row r="369" spans="10:13">
      <c r="J369" s="26"/>
      <c r="K369" s="4"/>
      <c r="L369" s="4"/>
      <c r="M369" s="70"/>
    </row>
    <row r="370" spans="10:13">
      <c r="J370" s="26"/>
      <c r="K370" s="4"/>
      <c r="L370" s="4"/>
      <c r="M370" s="70"/>
    </row>
    <row r="371" spans="10:13">
      <c r="J371" s="26"/>
      <c r="K371" s="4"/>
      <c r="L371" s="4"/>
      <c r="M371" s="70"/>
    </row>
    <row r="372" spans="10:13">
      <c r="J372" s="26"/>
      <c r="K372" s="4"/>
      <c r="L372" s="4"/>
      <c r="M372" s="70"/>
    </row>
    <row r="373" spans="10:13">
      <c r="J373" s="26"/>
      <c r="K373" s="4"/>
      <c r="L373" s="4"/>
      <c r="M373" s="70"/>
    </row>
    <row r="374" spans="10:13">
      <c r="J374" s="26"/>
      <c r="K374" s="4"/>
      <c r="L374" s="4"/>
      <c r="M374" s="70"/>
    </row>
    <row r="375" spans="10:13">
      <c r="J375" s="26"/>
      <c r="K375" s="4"/>
      <c r="L375" s="4"/>
      <c r="M375" s="70"/>
    </row>
    <row r="376" spans="10:13">
      <c r="J376" s="26"/>
      <c r="K376" s="4"/>
      <c r="L376" s="4"/>
      <c r="M376" s="70"/>
    </row>
    <row r="377" spans="10:13">
      <c r="J377" s="26"/>
      <c r="K377" s="4"/>
      <c r="L377" s="4"/>
      <c r="M377" s="70"/>
    </row>
    <row r="378" spans="10:13">
      <c r="J378" s="26"/>
      <c r="K378" s="4"/>
      <c r="L378" s="4"/>
      <c r="M378" s="70"/>
    </row>
    <row r="379" spans="10:13">
      <c r="J379" s="26"/>
      <c r="K379" s="4"/>
      <c r="L379" s="4"/>
      <c r="M379" s="70"/>
    </row>
    <row r="380" spans="10:13">
      <c r="J380" s="26"/>
      <c r="K380" s="4"/>
      <c r="L380" s="4"/>
      <c r="M380" s="70"/>
    </row>
    <row r="381" spans="10:13">
      <c r="J381" s="26"/>
      <c r="K381" s="4"/>
      <c r="L381" s="4"/>
      <c r="M381" s="70"/>
    </row>
    <row r="382" spans="10:13">
      <c r="J382" s="26"/>
      <c r="K382" s="4"/>
      <c r="L382" s="4"/>
      <c r="M382" s="70"/>
    </row>
    <row r="383" spans="10:13">
      <c r="J383" s="26"/>
      <c r="K383" s="4"/>
      <c r="L383" s="4"/>
      <c r="M383" s="70"/>
    </row>
    <row r="384" spans="10:13">
      <c r="J384" s="26"/>
      <c r="K384" s="4"/>
      <c r="L384" s="4"/>
      <c r="M384" s="70"/>
    </row>
    <row r="385" spans="10:13">
      <c r="J385" s="26"/>
      <c r="K385" s="4"/>
      <c r="L385" s="4"/>
      <c r="M385" s="70"/>
    </row>
    <row r="386" spans="10:13">
      <c r="J386" s="26"/>
      <c r="K386" s="4"/>
      <c r="L386" s="4"/>
      <c r="M386" s="70"/>
    </row>
    <row r="387" spans="10:13">
      <c r="J387" s="26"/>
      <c r="K387" s="4"/>
      <c r="L387" s="4"/>
      <c r="M387" s="70"/>
    </row>
    <row r="388" spans="10:13">
      <c r="J388" s="26"/>
      <c r="K388" s="4"/>
      <c r="L388" s="4"/>
      <c r="M388" s="70"/>
    </row>
    <row r="389" spans="10:13">
      <c r="J389" s="26"/>
      <c r="K389" s="4"/>
      <c r="L389" s="4"/>
      <c r="M389" s="70"/>
    </row>
    <row r="390" spans="10:13">
      <c r="J390" s="26"/>
      <c r="K390" s="4"/>
      <c r="L390" s="4"/>
      <c r="M390" s="70"/>
    </row>
    <row r="391" spans="10:13">
      <c r="J391" s="26"/>
      <c r="K391" s="4"/>
      <c r="L391" s="4"/>
      <c r="M391" s="70"/>
    </row>
    <row r="392" spans="10:13">
      <c r="J392" s="26"/>
      <c r="K392" s="4"/>
      <c r="L392" s="4"/>
      <c r="M392" s="70"/>
    </row>
    <row r="393" spans="10:13">
      <c r="J393" s="26"/>
      <c r="K393" s="4"/>
      <c r="L393" s="4"/>
      <c r="M393" s="70"/>
    </row>
    <row r="394" spans="10:13">
      <c r="J394" s="26"/>
      <c r="K394" s="4"/>
      <c r="L394" s="4"/>
      <c r="M394" s="70"/>
    </row>
    <row r="395" spans="10:13">
      <c r="J395" s="26"/>
      <c r="K395" s="4"/>
      <c r="L395" s="4"/>
      <c r="M395" s="70"/>
    </row>
    <row r="396" spans="10:13">
      <c r="J396" s="26"/>
      <c r="K396" s="4"/>
      <c r="L396" s="4"/>
      <c r="M396" s="70"/>
    </row>
    <row r="397" spans="10:13">
      <c r="J397" s="26"/>
      <c r="K397" s="4"/>
      <c r="L397" s="4"/>
      <c r="M397" s="70"/>
    </row>
    <row r="398" spans="10:13">
      <c r="J398" s="26"/>
      <c r="K398" s="4"/>
      <c r="L398" s="4"/>
      <c r="M398" s="70"/>
    </row>
    <row r="399" spans="10:13">
      <c r="J399" s="26"/>
      <c r="K399" s="4"/>
      <c r="L399" s="4"/>
      <c r="M399" s="70"/>
    </row>
    <row r="400" spans="10:13">
      <c r="J400" s="26"/>
      <c r="K400" s="4"/>
      <c r="L400" s="4"/>
      <c r="M400" s="70"/>
    </row>
    <row r="401" spans="10:13">
      <c r="J401" s="26"/>
      <c r="K401" s="4"/>
      <c r="L401" s="4"/>
      <c r="M401" s="70"/>
    </row>
    <row r="402" spans="10:13">
      <c r="J402" s="26"/>
      <c r="K402" s="4"/>
      <c r="L402" s="4"/>
      <c r="M402" s="70"/>
    </row>
    <row r="403" spans="10:13">
      <c r="J403" s="26"/>
      <c r="K403" s="4"/>
      <c r="L403" s="4"/>
      <c r="M403" s="70"/>
    </row>
    <row r="404" spans="10:13">
      <c r="J404" s="26"/>
      <c r="K404" s="4"/>
      <c r="L404" s="4"/>
      <c r="M404" s="70"/>
    </row>
    <row r="405" spans="10:13">
      <c r="J405" s="26"/>
      <c r="K405" s="4"/>
      <c r="L405" s="4"/>
      <c r="M405" s="70"/>
    </row>
    <row r="406" spans="10:13">
      <c r="J406" s="26"/>
      <c r="K406" s="4"/>
      <c r="L406" s="4"/>
      <c r="M406" s="70"/>
    </row>
    <row r="407" spans="10:13">
      <c r="J407" s="26"/>
      <c r="K407" s="4"/>
      <c r="L407" s="4"/>
      <c r="M407" s="70"/>
    </row>
    <row r="408" spans="10:13">
      <c r="J408" s="26"/>
      <c r="K408" s="4"/>
      <c r="L408" s="4"/>
      <c r="M408" s="70"/>
    </row>
    <row r="409" spans="10:13">
      <c r="J409" s="26"/>
      <c r="K409" s="4"/>
      <c r="L409" s="4"/>
      <c r="M409" s="70"/>
    </row>
    <row r="410" spans="10:13">
      <c r="J410" s="26"/>
      <c r="K410" s="4"/>
      <c r="L410" s="4"/>
      <c r="M410" s="70"/>
    </row>
    <row r="411" spans="10:13">
      <c r="J411" s="26"/>
      <c r="K411" s="4"/>
      <c r="L411" s="4"/>
      <c r="M411" s="70"/>
    </row>
    <row r="412" spans="10:13">
      <c r="J412" s="26"/>
      <c r="K412" s="4"/>
      <c r="L412" s="4"/>
      <c r="M412" s="70"/>
    </row>
    <row r="413" spans="10:13">
      <c r="J413" s="26"/>
      <c r="K413" s="4"/>
      <c r="L413" s="4"/>
      <c r="M413" s="70"/>
    </row>
    <row r="414" spans="10:13">
      <c r="J414" s="26"/>
      <c r="K414" s="4"/>
      <c r="L414" s="4"/>
      <c r="M414" s="70"/>
    </row>
    <row r="415" spans="10:13">
      <c r="J415" s="26"/>
      <c r="K415" s="4"/>
      <c r="L415" s="4"/>
      <c r="M415" s="70"/>
    </row>
    <row r="416" spans="10:13">
      <c r="J416" s="26"/>
      <c r="K416" s="4"/>
      <c r="L416" s="4"/>
      <c r="M416" s="70"/>
    </row>
    <row r="417" spans="10:13">
      <c r="J417" s="26"/>
      <c r="K417" s="4"/>
      <c r="L417" s="4"/>
      <c r="M417" s="70"/>
    </row>
    <row r="418" spans="10:13">
      <c r="J418" s="26"/>
      <c r="K418" s="4"/>
      <c r="L418" s="4"/>
      <c r="M418" s="70"/>
    </row>
    <row r="419" spans="10:13">
      <c r="J419" s="26"/>
      <c r="K419" s="4"/>
      <c r="L419" s="4"/>
      <c r="M419" s="70"/>
    </row>
    <row r="420" spans="10:13">
      <c r="J420" s="26"/>
      <c r="K420" s="4"/>
      <c r="L420" s="4"/>
      <c r="M420" s="70"/>
    </row>
    <row r="421" spans="10:13">
      <c r="J421" s="26"/>
      <c r="K421" s="4"/>
      <c r="L421" s="4"/>
      <c r="M421" s="70"/>
    </row>
    <row r="422" spans="10:13">
      <c r="J422" s="26"/>
      <c r="K422" s="4"/>
      <c r="L422" s="4"/>
      <c r="M422" s="70"/>
    </row>
    <row r="423" spans="10:13">
      <c r="J423" s="26"/>
      <c r="K423" s="4"/>
      <c r="L423" s="4"/>
      <c r="M423" s="70"/>
    </row>
    <row r="424" spans="10:13">
      <c r="J424" s="26"/>
      <c r="K424" s="4"/>
      <c r="L424" s="4"/>
      <c r="M424" s="70"/>
    </row>
    <row r="425" spans="10:13">
      <c r="J425" s="26"/>
      <c r="K425" s="4"/>
      <c r="L425" s="4"/>
      <c r="M425" s="70"/>
    </row>
    <row r="426" spans="10:13">
      <c r="J426" s="26"/>
      <c r="K426" s="4"/>
      <c r="L426" s="4"/>
      <c r="M426" s="70"/>
    </row>
    <row r="427" spans="10:13">
      <c r="J427" s="26"/>
      <c r="K427" s="4"/>
      <c r="L427" s="4"/>
      <c r="M427" s="70"/>
    </row>
    <row r="428" spans="10:13">
      <c r="J428" s="26"/>
      <c r="K428" s="4"/>
      <c r="L428" s="4"/>
      <c r="M428" s="70"/>
    </row>
    <row r="429" spans="10:13">
      <c r="J429" s="26"/>
      <c r="K429" s="4"/>
      <c r="L429" s="4"/>
      <c r="M429" s="70"/>
    </row>
    <row r="430" spans="10:13">
      <c r="J430" s="26"/>
      <c r="K430" s="4"/>
      <c r="L430" s="4"/>
      <c r="M430" s="70"/>
    </row>
    <row r="431" spans="10:13">
      <c r="J431" s="26"/>
      <c r="K431" s="4"/>
      <c r="L431" s="4"/>
      <c r="M431" s="70"/>
    </row>
    <row r="432" spans="10:13">
      <c r="J432" s="26"/>
      <c r="K432" s="4"/>
      <c r="L432" s="4"/>
      <c r="M432" s="70"/>
    </row>
    <row r="433" spans="10:13">
      <c r="J433" s="26"/>
      <c r="K433" s="4"/>
      <c r="L433" s="4"/>
      <c r="M433" s="70"/>
    </row>
    <row r="434" spans="10:13">
      <c r="J434" s="26"/>
      <c r="K434" s="4"/>
      <c r="L434" s="4"/>
      <c r="M434" s="70"/>
    </row>
    <row r="435" spans="10:13">
      <c r="J435" s="26"/>
      <c r="K435" s="4"/>
      <c r="L435" s="4"/>
      <c r="M435" s="70"/>
    </row>
    <row r="436" spans="10:13">
      <c r="J436" s="26"/>
      <c r="K436" s="4"/>
      <c r="L436" s="4"/>
      <c r="M436" s="70"/>
    </row>
    <row r="437" spans="10:13">
      <c r="J437" s="26"/>
      <c r="K437" s="4"/>
      <c r="L437" s="4"/>
      <c r="M437" s="70"/>
    </row>
    <row r="438" spans="10:13">
      <c r="J438" s="26"/>
      <c r="K438" s="4"/>
      <c r="L438" s="4"/>
      <c r="M438" s="70"/>
    </row>
    <row r="439" spans="10:13">
      <c r="J439" s="26"/>
      <c r="K439" s="4"/>
      <c r="L439" s="4"/>
      <c r="M439" s="70"/>
    </row>
    <row r="440" spans="10:13">
      <c r="J440" s="26"/>
      <c r="K440" s="4"/>
      <c r="L440" s="4"/>
      <c r="M440" s="70"/>
    </row>
    <row r="441" spans="10:13">
      <c r="J441" s="26"/>
      <c r="K441" s="4"/>
      <c r="L441" s="4"/>
      <c r="M441" s="70"/>
    </row>
    <row r="442" spans="10:13">
      <c r="J442" s="26"/>
      <c r="K442" s="4"/>
      <c r="L442" s="4"/>
      <c r="M442" s="70"/>
    </row>
    <row r="443" spans="10:13">
      <c r="J443" s="26"/>
      <c r="K443" s="4"/>
      <c r="L443" s="4"/>
      <c r="M443" s="70"/>
    </row>
    <row r="444" spans="10:13">
      <c r="J444" s="26"/>
      <c r="K444" s="4"/>
      <c r="L444" s="4"/>
      <c r="M444" s="70"/>
    </row>
    <row r="445" spans="10:13">
      <c r="J445" s="26"/>
      <c r="K445" s="4"/>
      <c r="L445" s="4"/>
      <c r="M445" s="70"/>
    </row>
    <row r="446" spans="10:13">
      <c r="J446" s="26"/>
      <c r="K446" s="4"/>
      <c r="L446" s="4"/>
      <c r="M446" s="70"/>
    </row>
    <row r="447" spans="10:13">
      <c r="J447" s="26"/>
      <c r="K447" s="4"/>
      <c r="L447" s="4"/>
      <c r="M447" s="70"/>
    </row>
    <row r="448" spans="10:13">
      <c r="J448" s="26"/>
      <c r="K448" s="4"/>
      <c r="L448" s="4"/>
      <c r="M448" s="70"/>
    </row>
    <row r="449" spans="10:13">
      <c r="J449" s="26"/>
      <c r="K449" s="4"/>
      <c r="L449" s="4"/>
      <c r="M449" s="70"/>
    </row>
    <row r="450" spans="10:13">
      <c r="J450" s="26"/>
      <c r="K450" s="4"/>
      <c r="L450" s="4"/>
      <c r="M450" s="70"/>
    </row>
    <row r="451" spans="10:13">
      <c r="J451" s="26"/>
      <c r="K451" s="4"/>
      <c r="L451" s="4"/>
      <c r="M451" s="70"/>
    </row>
    <row r="452" spans="10:13">
      <c r="J452" s="26"/>
      <c r="K452" s="4"/>
      <c r="L452" s="4"/>
      <c r="M452" s="70"/>
    </row>
    <row r="453" spans="10:13">
      <c r="J453" s="26"/>
      <c r="K453" s="4"/>
      <c r="L453" s="4"/>
      <c r="M453" s="70"/>
    </row>
    <row r="454" spans="10:13">
      <c r="J454" s="26"/>
      <c r="K454" s="4"/>
      <c r="L454" s="4"/>
      <c r="M454" s="70"/>
    </row>
    <row r="455" spans="10:13">
      <c r="J455" s="26"/>
      <c r="K455" s="4"/>
      <c r="L455" s="4"/>
      <c r="M455" s="70"/>
    </row>
    <row r="456" spans="10:13">
      <c r="J456" s="26"/>
      <c r="K456" s="4"/>
      <c r="L456" s="4"/>
      <c r="M456" s="70"/>
    </row>
    <row r="457" spans="10:13">
      <c r="J457" s="26"/>
      <c r="K457" s="4"/>
      <c r="L457" s="4"/>
      <c r="M457" s="70"/>
    </row>
    <row r="458" spans="10:13">
      <c r="J458" s="26"/>
      <c r="K458" s="4"/>
      <c r="L458" s="4"/>
      <c r="M458" s="70"/>
    </row>
    <row r="459" spans="10:13">
      <c r="J459" s="26"/>
      <c r="K459" s="4"/>
      <c r="L459" s="4"/>
      <c r="M459" s="70"/>
    </row>
    <row r="460" spans="10:13">
      <c r="J460" s="26"/>
      <c r="K460" s="4"/>
      <c r="L460" s="4"/>
      <c r="M460" s="70"/>
    </row>
    <row r="461" spans="10:13">
      <c r="J461" s="26"/>
      <c r="K461" s="4"/>
      <c r="L461" s="4"/>
      <c r="M461" s="70"/>
    </row>
    <row r="462" spans="10:13">
      <c r="J462" s="26"/>
      <c r="K462" s="4"/>
      <c r="L462" s="4"/>
      <c r="M462" s="70"/>
    </row>
    <row r="463" spans="10:13">
      <c r="J463" s="26"/>
      <c r="K463" s="4"/>
      <c r="L463" s="4"/>
      <c r="M463" s="70"/>
    </row>
    <row r="464" spans="10:13">
      <c r="J464" s="26"/>
      <c r="K464" s="4"/>
      <c r="L464" s="4"/>
      <c r="M464" s="70"/>
    </row>
    <row r="465" spans="10:13">
      <c r="J465" s="26"/>
      <c r="K465" s="4"/>
      <c r="L465" s="4"/>
      <c r="M465" s="70"/>
    </row>
    <row r="466" spans="10:13">
      <c r="J466" s="26"/>
      <c r="K466" s="4"/>
      <c r="L466" s="4"/>
      <c r="M466" s="70"/>
    </row>
    <row r="467" spans="10:13">
      <c r="J467" s="26"/>
      <c r="K467" s="4"/>
      <c r="L467" s="4"/>
      <c r="M467" s="70"/>
    </row>
    <row r="468" spans="10:13">
      <c r="J468" s="26"/>
      <c r="K468" s="4"/>
      <c r="L468" s="4"/>
      <c r="M468" s="70"/>
    </row>
    <row r="469" spans="10:13">
      <c r="J469" s="26"/>
      <c r="K469" s="4"/>
      <c r="L469" s="4"/>
      <c r="M469" s="70"/>
    </row>
    <row r="470" spans="10:13">
      <c r="J470" s="26"/>
      <c r="K470" s="4"/>
      <c r="L470" s="4"/>
      <c r="M470" s="70"/>
    </row>
    <row r="471" spans="10:13">
      <c r="J471" s="26"/>
      <c r="K471" s="4"/>
      <c r="L471" s="4"/>
      <c r="M471" s="70"/>
    </row>
    <row r="472" spans="10:13">
      <c r="J472" s="26"/>
      <c r="K472" s="4"/>
      <c r="L472" s="4"/>
      <c r="M472" s="70"/>
    </row>
    <row r="473" spans="10:13">
      <c r="J473" s="26"/>
      <c r="K473" s="4"/>
      <c r="L473" s="4"/>
      <c r="M473" s="70"/>
    </row>
    <row r="474" spans="10:13">
      <c r="J474" s="26"/>
      <c r="K474" s="4"/>
      <c r="L474" s="4"/>
      <c r="M474" s="70"/>
    </row>
    <row r="475" spans="10:13">
      <c r="J475" s="26"/>
      <c r="K475" s="4"/>
      <c r="L475" s="4"/>
      <c r="M475" s="70"/>
    </row>
    <row r="476" spans="10:13">
      <c r="J476" s="26"/>
      <c r="K476" s="4"/>
      <c r="L476" s="4"/>
      <c r="M476" s="70"/>
    </row>
    <row r="477" spans="10:13">
      <c r="J477" s="26"/>
      <c r="K477" s="4"/>
      <c r="L477" s="4"/>
      <c r="M477" s="70"/>
    </row>
    <row r="478" spans="10:13">
      <c r="J478" s="26"/>
      <c r="K478" s="4"/>
      <c r="L478" s="4"/>
      <c r="M478" s="70"/>
    </row>
    <row r="479" spans="10:13">
      <c r="J479" s="26"/>
      <c r="K479" s="4"/>
      <c r="L479" s="4"/>
      <c r="M479" s="70"/>
    </row>
    <row r="480" spans="10:13">
      <c r="J480" s="26"/>
      <c r="K480" s="4"/>
      <c r="L480" s="4"/>
      <c r="M480" s="70"/>
    </row>
    <row r="481" spans="10:13">
      <c r="J481" s="26"/>
      <c r="K481" s="4"/>
      <c r="L481" s="4"/>
      <c r="M481" s="70"/>
    </row>
    <row r="482" spans="10:13">
      <c r="J482" s="26"/>
      <c r="K482" s="4"/>
      <c r="L482" s="4"/>
      <c r="M482" s="70"/>
    </row>
    <row r="483" spans="10:13">
      <c r="J483" s="26"/>
      <c r="K483" s="4"/>
      <c r="L483" s="4"/>
      <c r="M483" s="70"/>
    </row>
    <row r="484" spans="10:13">
      <c r="J484" s="26"/>
      <c r="K484" s="4"/>
      <c r="L484" s="4"/>
      <c r="M484" s="70"/>
    </row>
    <row r="485" spans="10:13">
      <c r="J485" s="26"/>
      <c r="K485" s="4"/>
      <c r="L485" s="4"/>
      <c r="M485" s="70"/>
    </row>
    <row r="486" spans="10:13">
      <c r="J486" s="26"/>
      <c r="K486" s="4"/>
      <c r="L486" s="4"/>
      <c r="M486" s="70"/>
    </row>
    <row r="487" spans="10:13">
      <c r="J487" s="26"/>
      <c r="K487" s="4"/>
      <c r="L487" s="4"/>
      <c r="M487" s="70"/>
    </row>
  </sheetData>
  <mergeCells count="12">
    <mergeCell ref="N8:N9"/>
    <mergeCell ref="J1:N1"/>
    <mergeCell ref="J2:N2"/>
    <mergeCell ref="A225:J225"/>
    <mergeCell ref="A6:L6"/>
    <mergeCell ref="B8:I8"/>
    <mergeCell ref="J8:J9"/>
    <mergeCell ref="K8:K9"/>
    <mergeCell ref="L8:L9"/>
    <mergeCell ref="M8:M9"/>
    <mergeCell ref="A4:M4"/>
    <mergeCell ref="L3:M3"/>
  </mergeCells>
  <hyperlinks>
    <hyperlink ref="J115" r:id="rId1" display="consultantplus://offline/ref=A90AD00333885CE0D1CCB1C6FED47440BEC79D7823191DC0AC65FDE83E577F409BEF3704FDD8FB04E"/>
    <hyperlink ref="J113" r:id="rId2" display="consultantplus://offline/ref=A90AD00333885CE0D1CCB1C6FED47440BEC79D7823191DC0AC65FDE83E577F409BEF3704FDD8FB04E"/>
    <hyperlink ref="J114" r:id="rId3" display="consultantplus://offline/ref=A90AD00333885CE0D1CCB1C6FED47440BEC79D7823191DC0AC65FDE83E577F409BEF3704FDD8FB04E"/>
    <hyperlink ref="J116" r:id="rId4" display="consultantplus://offline/ref=A90AD00333885CE0D1CCB1C6FED47440BEC79D7823191DC0AC65FDE83E577F409BEF3704FDD8FB04E"/>
    <hyperlink ref="J117" r:id="rId5" display="consultantplus://offline/ref=A90AD00333885CE0D1CCB1C6FED47440BEC79D7823191DC0AC65FDE83E577F409BEF3704FDD8FB04E"/>
  </hyperlinks>
  <pageMargins left="0.78740157480314965" right="0.70866141732283472" top="1.1811023622047245" bottom="0.74803149606299213" header="0.31496062992125984" footer="0.31496062992125984"/>
  <pageSetup paperSize="9" scale="70" orientation="landscape" r:id="rId6"/>
  <legacyDrawing r:id="rId7"/>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PetrovivZhV</dc:creator>
  <cp:lastModifiedBy>PetrovivZhV</cp:lastModifiedBy>
  <cp:lastPrinted>2025-03-26T08:03:48Z</cp:lastPrinted>
  <dcterms:created xsi:type="dcterms:W3CDTF">2024-12-03T07:24:19Z</dcterms:created>
  <dcterms:modified xsi:type="dcterms:W3CDTF">2025-03-31T04:27:42Z</dcterms:modified>
</cp:coreProperties>
</file>